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oboiv1\AppData\Local\Microsoft\Windows\INetCache\Content.Outlook\BCD21ETA\"/>
    </mc:Choice>
  </mc:AlternateContent>
  <xr:revisionPtr revIDLastSave="0" documentId="13_ncr:1_{3AF8C3DB-1304-4BAA-B232-8524EA96462B}" xr6:coauthVersionLast="36" xr6:coauthVersionMax="36" xr10:uidLastSave="{00000000-0000-0000-0000-000000000000}"/>
  <bookViews>
    <workbookView xWindow="0" yWindow="0" windowWidth="28800" windowHeight="11925" xr2:uid="{2EC25239-B53C-4332-9580-FC84D352E62C}"/>
  </bookViews>
  <sheets>
    <sheet name="návrh rozpočtu" sheetId="1" r:id="rId1"/>
    <sheet name="návrh-katedry" sheetId="4" r:id="rId2"/>
    <sheet name="List1" sheetId="5" state="hidden" r:id="rId3"/>
    <sheet name="návrh a čerpání podrobně" sheetId="2" r:id="rId4"/>
    <sheet name="doplňující informace" sheetId="7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2" i="2" l="1"/>
  <c r="H142" i="2"/>
  <c r="G142" i="2"/>
  <c r="D142" i="2"/>
  <c r="L9" i="7" l="1"/>
  <c r="K28" i="7" l="1"/>
  <c r="I141" i="2" l="1"/>
  <c r="E34" i="7" l="1"/>
  <c r="E33" i="7"/>
  <c r="E28" i="7"/>
  <c r="J34" i="7" l="1"/>
  <c r="I34" i="7"/>
  <c r="H34" i="7"/>
  <c r="C34" i="7"/>
  <c r="B34" i="7"/>
  <c r="L33" i="7"/>
  <c r="L34" i="7" s="1"/>
  <c r="K33" i="7"/>
  <c r="K34" i="7" s="1"/>
  <c r="J33" i="7"/>
  <c r="I33" i="7"/>
  <c r="H33" i="7"/>
  <c r="G33" i="7"/>
  <c r="G34" i="7" s="1"/>
  <c r="F33" i="7"/>
  <c r="F34" i="7" s="1"/>
  <c r="D33" i="7"/>
  <c r="D34" i="7" s="1"/>
  <c r="C33" i="7"/>
  <c r="B33" i="7"/>
  <c r="L28" i="7"/>
  <c r="J28" i="7"/>
  <c r="H28" i="7"/>
  <c r="G28" i="7"/>
  <c r="F28" i="7"/>
  <c r="D28" i="7"/>
  <c r="C28" i="7"/>
  <c r="B28" i="7"/>
  <c r="I27" i="7"/>
  <c r="I28" i="7" s="1"/>
  <c r="F27" i="7"/>
  <c r="D27" i="7"/>
  <c r="C27" i="7"/>
  <c r="B27" i="7"/>
  <c r="H15" i="7"/>
  <c r="H14" i="7"/>
  <c r="H13" i="7"/>
  <c r="H12" i="7"/>
  <c r="H11" i="7"/>
  <c r="H10" i="7"/>
  <c r="H9" i="7"/>
  <c r="H8" i="7"/>
  <c r="H7" i="7"/>
  <c r="H6" i="7"/>
  <c r="H5" i="7"/>
  <c r="E73" i="2" l="1"/>
  <c r="G73" i="2" s="1"/>
  <c r="E62" i="2"/>
  <c r="S13" i="4"/>
  <c r="R13" i="4"/>
  <c r="H132" i="2" l="1"/>
  <c r="H106" i="2"/>
  <c r="H73" i="2"/>
  <c r="H69" i="2"/>
  <c r="I89" i="2"/>
  <c r="I69" i="2"/>
  <c r="I60" i="2"/>
  <c r="I56" i="2"/>
  <c r="I51" i="2"/>
  <c r="I26" i="2"/>
  <c r="I15" i="2"/>
  <c r="I99" i="2" s="1"/>
  <c r="I143" i="2" s="1"/>
  <c r="C141" i="2"/>
  <c r="C132" i="2"/>
  <c r="C123" i="2"/>
  <c r="C119" i="2"/>
  <c r="C117" i="2"/>
  <c r="C115" i="2"/>
  <c r="C106" i="2"/>
  <c r="C98" i="2"/>
  <c r="C93" i="2"/>
  <c r="C89" i="2"/>
  <c r="C73" i="2"/>
  <c r="C69" i="2"/>
  <c r="C66" i="2"/>
  <c r="C64" i="2"/>
  <c r="C62" i="2"/>
  <c r="C60" i="2"/>
  <c r="C56" i="2"/>
  <c r="C51" i="2"/>
  <c r="C26" i="2"/>
  <c r="C20" i="2"/>
  <c r="C15" i="2"/>
  <c r="H141" i="2" l="1"/>
  <c r="H123" i="2"/>
  <c r="H119" i="2"/>
  <c r="H117" i="2"/>
  <c r="H115" i="2"/>
  <c r="H98" i="2"/>
  <c r="H93" i="2"/>
  <c r="G90" i="2"/>
  <c r="H89" i="2"/>
  <c r="H66" i="2"/>
  <c r="H64" i="2"/>
  <c r="H62" i="2"/>
  <c r="H60" i="2"/>
  <c r="H56" i="2"/>
  <c r="H51" i="2"/>
  <c r="H26" i="2"/>
  <c r="H20" i="2"/>
  <c r="H15" i="2"/>
  <c r="H99" i="2" l="1"/>
  <c r="H143" i="2" l="1"/>
  <c r="Q13" i="4"/>
  <c r="P13" i="4"/>
  <c r="G129" i="2"/>
  <c r="E119" i="2"/>
  <c r="G110" i="2"/>
  <c r="E117" i="2"/>
  <c r="E98" i="2"/>
  <c r="G95" i="2"/>
  <c r="G91" i="2"/>
  <c r="F89" i="2"/>
  <c r="G82" i="2"/>
  <c r="F69" i="2"/>
  <c r="E69" i="2"/>
  <c r="G63" i="2"/>
  <c r="E64" i="2"/>
  <c r="G64" i="2" s="1"/>
  <c r="D119" i="2"/>
  <c r="D117" i="2"/>
  <c r="D95" i="2"/>
  <c r="D64" i="2"/>
  <c r="D69" i="2"/>
  <c r="D62" i="2"/>
  <c r="C18" i="1" l="1"/>
  <c r="G27" i="2"/>
  <c r="G78" i="2"/>
  <c r="D123" i="2"/>
  <c r="E123" i="2"/>
  <c r="G122" i="2"/>
  <c r="G130" i="2"/>
  <c r="G120" i="2" l="1"/>
  <c r="G121" i="2"/>
  <c r="G134" i="2"/>
  <c r="G133" i="2"/>
  <c r="E141" i="2"/>
  <c r="G118" i="2"/>
  <c r="G119" i="2" s="1"/>
  <c r="G116" i="2"/>
  <c r="G107" i="2"/>
  <c r="G108" i="2"/>
  <c r="G112" i="2"/>
  <c r="G101" i="2"/>
  <c r="G103" i="2"/>
  <c r="G104" i="2"/>
  <c r="G98" i="2"/>
  <c r="G97" i="2"/>
  <c r="G92" i="2"/>
  <c r="G74" i="2"/>
  <c r="G76" i="2"/>
  <c r="G77" i="2"/>
  <c r="G79" i="2"/>
  <c r="G80" i="2"/>
  <c r="G81" i="2"/>
  <c r="G83" i="2"/>
  <c r="G84" i="2"/>
  <c r="G87" i="2"/>
  <c r="G88" i="2"/>
  <c r="G67" i="2"/>
  <c r="G61" i="2"/>
  <c r="G57" i="2"/>
  <c r="G58" i="2"/>
  <c r="G59" i="2"/>
  <c r="G52" i="2"/>
  <c r="G53" i="2"/>
  <c r="G54" i="2"/>
  <c r="G28" i="2"/>
  <c r="G29" i="2"/>
  <c r="G30" i="2"/>
  <c r="G31" i="2"/>
  <c r="G32" i="2"/>
  <c r="G33" i="2"/>
  <c r="G34" i="2"/>
  <c r="G35" i="2"/>
  <c r="G37" i="2"/>
  <c r="G38" i="2"/>
  <c r="G40" i="2"/>
  <c r="G42" i="2"/>
  <c r="G43" i="2"/>
  <c r="G46" i="2"/>
  <c r="G49" i="2"/>
  <c r="G50" i="2"/>
  <c r="G21" i="2"/>
  <c r="G22" i="2"/>
  <c r="G23" i="2"/>
  <c r="G25" i="2"/>
  <c r="G16" i="2"/>
  <c r="G17" i="2"/>
  <c r="G18" i="2"/>
  <c r="G5" i="2"/>
  <c r="G6" i="2"/>
  <c r="G7" i="2"/>
  <c r="G8" i="2"/>
  <c r="G9" i="2"/>
  <c r="G10" i="2"/>
  <c r="G11" i="2"/>
  <c r="G12" i="2"/>
  <c r="G14" i="2"/>
  <c r="F141" i="2"/>
  <c r="F142" i="2" s="1"/>
  <c r="F60" i="2"/>
  <c r="F56" i="2"/>
  <c r="E132" i="2"/>
  <c r="E106" i="2"/>
  <c r="E60" i="2"/>
  <c r="O13" i="4"/>
  <c r="N13" i="4"/>
  <c r="D141" i="2" l="1"/>
  <c r="D106" i="2"/>
  <c r="D98" i="2"/>
  <c r="M13" i="4" l="1"/>
  <c r="L13" i="4"/>
  <c r="K13" i="4"/>
  <c r="J13" i="4"/>
  <c r="I13" i="4"/>
  <c r="H13" i="4"/>
  <c r="G13" i="4"/>
  <c r="G141" i="2"/>
  <c r="G132" i="2"/>
  <c r="D132" i="2"/>
  <c r="G123" i="2"/>
  <c r="G117" i="2"/>
  <c r="E115" i="2"/>
  <c r="D115" i="2"/>
  <c r="G106" i="2"/>
  <c r="E93" i="2"/>
  <c r="D93" i="2"/>
  <c r="E89" i="2"/>
  <c r="G89" i="2" s="1"/>
  <c r="D89" i="2"/>
  <c r="G69" i="2"/>
  <c r="G62" i="2"/>
  <c r="G60" i="2"/>
  <c r="D60" i="2"/>
  <c r="E56" i="2"/>
  <c r="D56" i="2"/>
  <c r="F51" i="2"/>
  <c r="E51" i="2"/>
  <c r="D51" i="2"/>
  <c r="F26" i="2"/>
  <c r="E26" i="2"/>
  <c r="D26" i="2"/>
  <c r="E20" i="2"/>
  <c r="G20" i="2" s="1"/>
  <c r="D20" i="2"/>
  <c r="F15" i="2"/>
  <c r="E15" i="2"/>
  <c r="D15" i="2"/>
  <c r="C27" i="1"/>
  <c r="G93" i="2" l="1"/>
  <c r="E99" i="2"/>
  <c r="G56" i="2"/>
  <c r="D99" i="2"/>
  <c r="F99" i="2"/>
  <c r="F143" i="2" s="1"/>
  <c r="G115" i="2"/>
  <c r="E142" i="2"/>
  <c r="G15" i="2"/>
  <c r="G51" i="2"/>
  <c r="G26" i="2"/>
  <c r="G99" i="2" l="1"/>
  <c r="D143" i="2"/>
  <c r="E143" i="2"/>
  <c r="G143" i="2"/>
</calcChain>
</file>

<file path=xl/sharedStrings.xml><?xml version="1.0" encoding="utf-8"?>
<sst xmlns="http://schemas.openxmlformats.org/spreadsheetml/2006/main" count="265" uniqueCount="226">
  <si>
    <t>Účet</t>
  </si>
  <si>
    <t>Položka</t>
  </si>
  <si>
    <t>Material celkem</t>
  </si>
  <si>
    <t>Opravy a udržování přístroje</t>
  </si>
  <si>
    <t>Cestovné celkem</t>
  </si>
  <si>
    <t>Náklady na reprezentaci</t>
  </si>
  <si>
    <t>Služby celkem</t>
  </si>
  <si>
    <t>Mzdy celkem</t>
  </si>
  <si>
    <t>Zákonné pojistné celkem</t>
  </si>
  <si>
    <t>Zákonné sociální náklady</t>
  </si>
  <si>
    <t>Kurzové ztráty</t>
  </si>
  <si>
    <t>Jiné ostatní náklady</t>
  </si>
  <si>
    <t>Náklady celkem</t>
  </si>
  <si>
    <t>Tržby za vlastní výrobky</t>
  </si>
  <si>
    <t>Tržby z prodeje služeb</t>
  </si>
  <si>
    <t>Úroky</t>
  </si>
  <si>
    <t>Zúčtování fondů</t>
  </si>
  <si>
    <t>Jiné ostatní výnosy (výnos z odpisů z dotace)</t>
  </si>
  <si>
    <t>Výnosy celkem</t>
  </si>
  <si>
    <t>ing. Ivana Svobodová</t>
  </si>
  <si>
    <t>tajemnice FF UHK</t>
  </si>
  <si>
    <t>Mgr. Jan Prouza, Ph.D.</t>
  </si>
  <si>
    <t>děkan FF UHK</t>
  </si>
  <si>
    <t>Odpisy hmotného a nehmotného investičního majetku</t>
  </si>
  <si>
    <t>činnost 12*</t>
  </si>
  <si>
    <t>návrh celkem</t>
  </si>
  <si>
    <t>Spotřeba materiálu - kancelářské potřeby</t>
  </si>
  <si>
    <t>Spotřeba materiálu - čistící prostředky</t>
  </si>
  <si>
    <t>Spotřeba materiálu - ochranné pomůcky</t>
  </si>
  <si>
    <t>Spotřeba materiálu - knihy, časopisy</t>
  </si>
  <si>
    <t>Spotřeba materiálu - DHIM</t>
  </si>
  <si>
    <t>Spotřeba materiálu - opravy</t>
  </si>
  <si>
    <t>Spotřeba materiálu - reklamní předměty</t>
  </si>
  <si>
    <t>Spotřeba materiálu</t>
  </si>
  <si>
    <t>Opravy a udržování - budovy</t>
  </si>
  <si>
    <t>Opravy a udržování</t>
  </si>
  <si>
    <t>Cestovné zahraniční zaměstnanci</t>
  </si>
  <si>
    <t>Cestovné tuzemské zaměstnanci</t>
  </si>
  <si>
    <t>Cestovné Per diem</t>
  </si>
  <si>
    <t>Náklady na reprezentaci DN</t>
  </si>
  <si>
    <t>Poštovné</t>
  </si>
  <si>
    <t>Telefony</t>
  </si>
  <si>
    <t>Poplatky - konference, semináře, kurzy</t>
  </si>
  <si>
    <t>Inzerce, reklama, propagace</t>
  </si>
  <si>
    <t>Stravování zaměstnanců</t>
  </si>
  <si>
    <t>Nájemné (pronájem kopírky)</t>
  </si>
  <si>
    <t>SW licence</t>
  </si>
  <si>
    <t>Tisk, grafické práce</t>
  </si>
  <si>
    <t>Benefity pro zaměstnance ze sociálního fondu</t>
  </si>
  <si>
    <t>Stravování a ubytování tuzemsko na fakturu</t>
  </si>
  <si>
    <t>"Nehrazený SW" - vnitřní zúčtování</t>
  </si>
  <si>
    <t>Doprava - vnitřní zúčtování</t>
  </si>
  <si>
    <t>Ostatní služby</t>
  </si>
  <si>
    <t>Členské poplatky</t>
  </si>
  <si>
    <t>Služby ostatní DN</t>
  </si>
  <si>
    <t>Mzdové náklady</t>
  </si>
  <si>
    <t>OON - DPČ</t>
  </si>
  <si>
    <t>OON - DPP</t>
  </si>
  <si>
    <t>Zákonné zdravotní pojištění</t>
  </si>
  <si>
    <t>Zákonné sociální pojištění</t>
  </si>
  <si>
    <t>Zákonné pojištění úrazové</t>
  </si>
  <si>
    <t>Tvorba sociálního fondu</t>
  </si>
  <si>
    <t>Kurzové ztraty</t>
  </si>
  <si>
    <t>Bankovní poplatky</t>
  </si>
  <si>
    <t>Haléřové vyrovnání</t>
  </si>
  <si>
    <t>Stipendia prospěchová</t>
  </si>
  <si>
    <t>Stipendia mimořádná</t>
  </si>
  <si>
    <t>Penzijní připojištění</t>
  </si>
  <si>
    <t>Životní připojištění</t>
  </si>
  <si>
    <t>Spoluúčsast OPVV a jiné</t>
  </si>
  <si>
    <t>Tvorba FPP</t>
  </si>
  <si>
    <t>Pojištění cestovní</t>
  </si>
  <si>
    <t>Jiné ostatní náklady TZ DU</t>
  </si>
  <si>
    <t>Jiné ostatní náklady DN</t>
  </si>
  <si>
    <t>Odpisy hmotného a nehmotného inv. majetku dotované</t>
  </si>
  <si>
    <t>Odpisy</t>
  </si>
  <si>
    <t>Změna stavu zásob výrobků</t>
  </si>
  <si>
    <t>Tržby za vlastní výrobky - skripta, knihy</t>
  </si>
  <si>
    <t>Tržby z prodeje služeb DU</t>
  </si>
  <si>
    <t>Ostatní poplatky studentů</t>
  </si>
  <si>
    <t>Nabíjení karet</t>
  </si>
  <si>
    <t>Habilitační řízení</t>
  </si>
  <si>
    <t>Nostrifikace zahraničního studia</t>
  </si>
  <si>
    <t>Úroky z běžného účtu DU</t>
  </si>
  <si>
    <t>Kurzové zisky</t>
  </si>
  <si>
    <t>Jiné ostatní výnosy</t>
  </si>
  <si>
    <t>Výnos z odpisů z dotace</t>
  </si>
  <si>
    <t>Dotace - institucionální podpora MŠMT VaV</t>
  </si>
  <si>
    <t>Přijatý příspěvek MŠMT</t>
  </si>
  <si>
    <t>Přijaté příspěvky zúčtované mezi</t>
  </si>
  <si>
    <t>HV</t>
  </si>
  <si>
    <t>činnost 11*</t>
  </si>
  <si>
    <t>příspěvek MŠMT na mzdy a provoz</t>
  </si>
  <si>
    <t>příspěvek MŠMT na rozvoj vědy</t>
  </si>
  <si>
    <t>činnost 16*</t>
  </si>
  <si>
    <t>vlastní příjmy</t>
  </si>
  <si>
    <t>činnost 17*</t>
  </si>
  <si>
    <t>Nákladové středisko</t>
  </si>
  <si>
    <t>(v Kč)</t>
  </si>
  <si>
    <t>Katedra sociologie</t>
  </si>
  <si>
    <t>PhDr. Miroslav Joukl, Ph.D.</t>
  </si>
  <si>
    <t>Katedra filozofie a společenských věd</t>
  </si>
  <si>
    <t>Katedra politologie</t>
  </si>
  <si>
    <t>Mgr. Milan Hrubeš, Ph.D.</t>
  </si>
  <si>
    <t>Ústav sociální práce</t>
  </si>
  <si>
    <t>Katedra archeologie</t>
  </si>
  <si>
    <t>Mgr. Richard Thér, Ph.D.</t>
  </si>
  <si>
    <t>Centrum jazykové přípravy</t>
  </si>
  <si>
    <t>Historický ústav</t>
  </si>
  <si>
    <t>Katedra pomocných věd historických</t>
  </si>
  <si>
    <t>Mgr. Jindřich Kolda, Ph.D.</t>
  </si>
  <si>
    <t>FF</t>
  </si>
  <si>
    <t>ukazatel A</t>
  </si>
  <si>
    <t>ukazatel K</t>
  </si>
  <si>
    <t>z toho PPK</t>
  </si>
  <si>
    <t>celkem A + K</t>
  </si>
  <si>
    <t>odvod na RE</t>
  </si>
  <si>
    <t>zůstane na FF</t>
  </si>
  <si>
    <t>Spec.výzkum</t>
  </si>
  <si>
    <t>IRP</t>
  </si>
  <si>
    <t>FIM</t>
  </si>
  <si>
    <t>PdF</t>
  </si>
  <si>
    <t>ÚSP</t>
  </si>
  <si>
    <t>RE</t>
  </si>
  <si>
    <t>celkem</t>
  </si>
  <si>
    <t>KSOC</t>
  </si>
  <si>
    <t>KFSV</t>
  </si>
  <si>
    <t>KPOL</t>
  </si>
  <si>
    <t>KARCH</t>
  </si>
  <si>
    <t>CJP</t>
  </si>
  <si>
    <t>HÚ</t>
  </si>
  <si>
    <t>KPVHA</t>
  </si>
  <si>
    <t>Celkem</t>
  </si>
  <si>
    <t>Změna stavu zásob výrobků - centrální E-shop</t>
  </si>
  <si>
    <t>Tržby - skripta do zahraničí</t>
  </si>
  <si>
    <t>Tržby - skripta centrální e-shop</t>
  </si>
  <si>
    <t>Tržby e-shop FF</t>
  </si>
  <si>
    <t>vzájemná výuka FF x FIM</t>
  </si>
  <si>
    <t>vzájemná výuka FF x PdF</t>
  </si>
  <si>
    <t>vzájemná výuka FF PřF</t>
  </si>
  <si>
    <t>dodatečná dotace</t>
  </si>
  <si>
    <t>vyrovnání "nehr. SW" dle skutečnosti</t>
  </si>
  <si>
    <t>vyrovnání energií dle skutečnosti</t>
  </si>
  <si>
    <t>Mgr. Iva Junová, Ph.D.</t>
  </si>
  <si>
    <t>Mgr. Martina Thérová</t>
  </si>
  <si>
    <t>fondy (stipendijní, sociální)</t>
  </si>
  <si>
    <t>Použití stipendijního fondu</t>
  </si>
  <si>
    <t>Použití FPP</t>
  </si>
  <si>
    <t>Zpracovala:</t>
  </si>
  <si>
    <t>správce rozpočtu (vedoucí/ředitel)</t>
  </si>
  <si>
    <t>doc. PhDr. Zdeněk Beran, Ph.D.</t>
  </si>
  <si>
    <t>Připravila: ing. Ivana Svobodová, tajemnice FF UHK</t>
  </si>
  <si>
    <t>Spotřeba materiálu - kancelářské potřeby DN</t>
  </si>
  <si>
    <t>činnost 1110, 1650, 17*</t>
  </si>
  <si>
    <t>činnost 1220</t>
  </si>
  <si>
    <t>Režie - vnitřní zúčtování (GA ČR, TA ČR, NAKI, …)</t>
  </si>
  <si>
    <t>Ostatní služby - telefony DN</t>
  </si>
  <si>
    <t>Služby - vnitřní zúčtování</t>
  </si>
  <si>
    <t>Publikační poplatky</t>
  </si>
  <si>
    <t>Pokuty a penále DN</t>
  </si>
  <si>
    <t xml:space="preserve">Pokuty a penále </t>
  </si>
  <si>
    <t>Odpis nedobytné pohledávky</t>
  </si>
  <si>
    <t>Další náklady DN</t>
  </si>
  <si>
    <t>Poplatky terminál - platební kartou</t>
  </si>
  <si>
    <t>Odpisy hmotného a nehmotného majetku nedotované</t>
  </si>
  <si>
    <t>Zůstatková cena vyřaz. hmot. a nehmot. majetku</t>
  </si>
  <si>
    <t>Výnos ze zůstatkové ceny zdotace</t>
  </si>
  <si>
    <t>Odpisy nehmotného majetku z vlast. prostředků</t>
  </si>
  <si>
    <t>Použití sociálního fondu</t>
  </si>
  <si>
    <t>Mgr. Jan Černý, Ph.D.</t>
  </si>
  <si>
    <t>Pokuty a penále</t>
  </si>
  <si>
    <t>Čerpání kateder v letech 2017 - 2022</t>
  </si>
  <si>
    <t>FF UHK v letech 2013 - 2022</t>
  </si>
  <si>
    <t>celkem SV, IRP, RVO</t>
  </si>
  <si>
    <t>celkem vše</t>
  </si>
  <si>
    <t>Ostatní služby - nájemné DN</t>
  </si>
  <si>
    <t>Ostatní služby - lékařské prohlídky</t>
  </si>
  <si>
    <t>Dary nad 2000, DN - AMAWET</t>
  </si>
  <si>
    <t>Dary</t>
  </si>
  <si>
    <t>Studijní poplatky - nadstandard</t>
  </si>
  <si>
    <t>Předpis manka viníkovi</t>
  </si>
  <si>
    <t>Opravy a udržování ostatní DN</t>
  </si>
  <si>
    <t>Opravy a udržování - ostatní DU</t>
  </si>
  <si>
    <t>Opravy a udržování - přístroje DU</t>
  </si>
  <si>
    <t>Spotřeba materiálu - ostatní DN</t>
  </si>
  <si>
    <t>Spotřeba materiálu - ostatní DU</t>
  </si>
  <si>
    <t>Cestovné stud. + zam. přijatí</t>
  </si>
  <si>
    <t>ost.nepř.náklady PROJEKTY - vnitřní zúčtování (RN zak.48*)</t>
  </si>
  <si>
    <t>Stravování a ubytování zahr. na fakturu</t>
  </si>
  <si>
    <t>Odstupné</t>
  </si>
  <si>
    <t xml:space="preserve">Dary do 2000 DU </t>
  </si>
  <si>
    <t>Dary do 2000 DN - sklad rekl.předmětů</t>
  </si>
  <si>
    <t>Stipendia doktorandi (doplatek - přečerpání dotace)</t>
  </si>
  <si>
    <t>Jiné náklady studenti, zam. DU</t>
  </si>
  <si>
    <t>Tržby z nájemného DU s DPH</t>
  </si>
  <si>
    <t>Jiné ostatní výnosy - škody a penále (úrok z prodlení SOVIS)</t>
  </si>
  <si>
    <t>Náhrady mzdy OSZZ</t>
  </si>
  <si>
    <t>Příspěvky od spolupořadatele konference</t>
  </si>
  <si>
    <t>Skutečnost 2022</t>
  </si>
  <si>
    <t>Kurzové ztráty DN</t>
  </si>
  <si>
    <t>Kurzové ztráty DU</t>
  </si>
  <si>
    <t>Tržby skript přímý prodej</t>
  </si>
  <si>
    <t>Tržby z prodeje služeb DN</t>
  </si>
  <si>
    <t>Náhrady mzdy OSZZ minulých let</t>
  </si>
  <si>
    <t>Návrh rozpočtu kateder FF UHK na rok 2023 (zakázka 1000)</t>
  </si>
  <si>
    <t>Volné zdroje na jednotlivých součástech v letech 2013 - 2023</t>
  </si>
  <si>
    <t>Návrh 2023</t>
  </si>
  <si>
    <t>PřF</t>
  </si>
  <si>
    <t>Návrh rozpočtu FF UHK na rok 2023 (činnost 1110, 1220, 1650 a fondy)</t>
  </si>
  <si>
    <t>Čerpání 2022 a návrh 2023 podrobně (činnosti 1110, 1220, 1650, fondy)</t>
  </si>
  <si>
    <t>DKRVO</t>
  </si>
  <si>
    <t>2017*</t>
  </si>
  <si>
    <t>čerpání k 30.5.2023</t>
  </si>
  <si>
    <t>Cestovné Sokrates Erasmus</t>
  </si>
  <si>
    <t>Přijaté příspěvky MŠMT zúčtované mezi org. složkami</t>
  </si>
  <si>
    <t xml:space="preserve">Rozpočet Filozofické fakulty UHK byl projednán a schválen AS FF UHK dne </t>
  </si>
  <si>
    <t>384 053 861 + 13 782 204</t>
  </si>
  <si>
    <t>UHK 2023</t>
  </si>
  <si>
    <t>přísp. na el.energie</t>
  </si>
  <si>
    <t>CELKEM</t>
  </si>
  <si>
    <t>Zúčtování fondů (stipendijní, sociální, provozních prostředků)</t>
  </si>
  <si>
    <t xml:space="preserve">Návrh
</t>
  </si>
  <si>
    <t xml:space="preserve">Skutečnost
</t>
  </si>
  <si>
    <t xml:space="preserve">Skutečnost 
</t>
  </si>
  <si>
    <t xml:space="preserve">Návrh
 </t>
  </si>
  <si>
    <t xml:space="preserve">Návrh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</si>
</sst>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6"/>
      <name val="Comenia Sans"/>
      <family val="3"/>
    </font>
    <font>
      <b/>
      <sz val="11"/>
      <name val="Comenia Sans"/>
      <family val="3"/>
    </font>
    <font>
      <sz val="11"/>
      <color theme="1"/>
      <name val="Comenia Sans"/>
      <family val="3"/>
    </font>
    <font>
      <sz val="11"/>
      <name val="Comenia Sans"/>
      <family val="3"/>
    </font>
    <font>
      <sz val="10"/>
      <name val="Comenia Sans"/>
      <family val="3"/>
    </font>
    <font>
      <b/>
      <sz val="11"/>
      <color theme="1"/>
      <name val="Comenia Sans"/>
      <family val="3"/>
    </font>
    <font>
      <sz val="10"/>
      <color theme="1"/>
      <name val="Comenia Sans"/>
      <family val="3"/>
    </font>
    <font>
      <sz val="10"/>
      <color theme="1"/>
      <name val="Calibri"/>
      <family val="2"/>
      <charset val="238"/>
      <scheme val="minor"/>
    </font>
    <font>
      <b/>
      <sz val="11"/>
      <color theme="1"/>
      <name val="Comenia Sans"/>
      <family val="3"/>
      <charset val="238"/>
    </font>
    <font>
      <sz val="11"/>
      <color theme="1"/>
      <name val="Calibri"/>
      <family val="2"/>
      <charset val="238"/>
    </font>
    <font>
      <b/>
      <sz val="14"/>
      <color theme="1"/>
      <name val="Comenia Sans"/>
      <family val="3"/>
    </font>
    <font>
      <sz val="14"/>
      <color theme="1"/>
      <name val="Comenia Sans"/>
      <family val="3"/>
    </font>
    <font>
      <sz val="12"/>
      <color theme="1"/>
      <name val="Comenia Sans"/>
      <family val="3"/>
    </font>
    <font>
      <b/>
      <sz val="12"/>
      <name val="Comenia Sans"/>
      <family val="3"/>
    </font>
    <font>
      <sz val="12"/>
      <name val="Comenia Sans"/>
      <family val="3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omenia Sans"/>
      <family val="3"/>
      <charset val="238"/>
    </font>
    <font>
      <sz val="11"/>
      <color theme="1"/>
      <name val="Comenia Sans"/>
      <family val="3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26">
    <xf numFmtId="0" fontId="0" fillId="0" borderId="0" xfId="0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/>
    <xf numFmtId="0" fontId="5" fillId="0" borderId="5" xfId="0" applyFont="1" applyFill="1" applyBorder="1"/>
    <xf numFmtId="4" fontId="6" fillId="0" borderId="6" xfId="0" applyNumberFormat="1" applyFont="1" applyFill="1" applyBorder="1" applyAlignment="1"/>
    <xf numFmtId="0" fontId="4" fillId="0" borderId="7" xfId="0" applyFont="1" applyFill="1" applyBorder="1"/>
    <xf numFmtId="0" fontId="5" fillId="0" borderId="8" xfId="0" applyFont="1" applyFill="1" applyBorder="1"/>
    <xf numFmtId="4" fontId="6" fillId="0" borderId="9" xfId="0" applyNumberFormat="1" applyFont="1" applyFill="1" applyBorder="1" applyAlignment="1"/>
    <xf numFmtId="4" fontId="6" fillId="2" borderId="9" xfId="0" applyNumberFormat="1" applyFont="1" applyFill="1" applyBorder="1"/>
    <xf numFmtId="4" fontId="6" fillId="2" borderId="9" xfId="0" applyNumberFormat="1" applyFont="1" applyFill="1" applyBorder="1" applyAlignment="1"/>
    <xf numFmtId="0" fontId="4" fillId="3" borderId="1" xfId="0" applyFont="1" applyFill="1" applyBorder="1"/>
    <xf numFmtId="0" fontId="4" fillId="3" borderId="2" xfId="0" applyFont="1" applyFill="1" applyBorder="1"/>
    <xf numFmtId="4" fontId="4" fillId="3" borderId="3" xfId="0" applyNumberFormat="1" applyFont="1" applyFill="1" applyBorder="1"/>
    <xf numFmtId="0" fontId="4" fillId="0" borderId="10" xfId="0" applyFont="1" applyFill="1" applyBorder="1"/>
    <xf numFmtId="0" fontId="4" fillId="0" borderId="0" xfId="0" applyFont="1" applyFill="1" applyBorder="1"/>
    <xf numFmtId="4" fontId="4" fillId="0" borderId="11" xfId="0" applyNumberFormat="1" applyFont="1" applyFill="1" applyBorder="1" applyAlignment="1"/>
    <xf numFmtId="0" fontId="4" fillId="0" borderId="12" xfId="0" applyFont="1" applyFill="1" applyBorder="1"/>
    <xf numFmtId="0" fontId="5" fillId="0" borderId="13" xfId="0" applyFont="1" applyFill="1" applyBorder="1"/>
    <xf numFmtId="4" fontId="6" fillId="0" borderId="14" xfId="0" applyNumberFormat="1" applyFont="1" applyFill="1" applyBorder="1" applyAlignment="1"/>
    <xf numFmtId="0" fontId="5" fillId="0" borderId="0" xfId="0" applyFont="1"/>
    <xf numFmtId="0" fontId="4" fillId="0" borderId="15" xfId="0" applyFont="1" applyFill="1" applyBorder="1"/>
    <xf numFmtId="0" fontId="5" fillId="0" borderId="16" xfId="0" applyFont="1" applyFill="1" applyBorder="1"/>
    <xf numFmtId="4" fontId="6" fillId="0" borderId="17" xfId="0" applyNumberFormat="1" applyFont="1" applyFill="1" applyBorder="1" applyAlignment="1"/>
    <xf numFmtId="0" fontId="4" fillId="3" borderId="18" xfId="0" applyFont="1" applyFill="1" applyBorder="1"/>
    <xf numFmtId="0" fontId="7" fillId="2" borderId="0" xfId="1" applyFont="1" applyFill="1" applyBorder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6" fillId="0" borderId="0" xfId="1" applyFont="1" applyFill="1" applyBorder="1"/>
    <xf numFmtId="4" fontId="5" fillId="0" borderId="0" xfId="0" applyNumberFormat="1" applyFont="1"/>
    <xf numFmtId="0" fontId="3" fillId="0" borderId="0" xfId="1" applyNumberFormat="1" applyFont="1" applyFill="1" applyAlignment="1" applyProtection="1">
      <alignment horizontal="left"/>
      <protection locked="0"/>
    </xf>
    <xf numFmtId="0" fontId="0" fillId="0" borderId="0" xfId="0" applyFont="1" applyBorder="1"/>
    <xf numFmtId="4" fontId="11" fillId="0" borderId="2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6" fillId="0" borderId="4" xfId="0" applyNumberFormat="1" applyFont="1" applyFill="1" applyBorder="1"/>
    <xf numFmtId="4" fontId="6" fillId="4" borderId="5" xfId="0" applyNumberFormat="1" applyFont="1" applyFill="1" applyBorder="1" applyAlignment="1"/>
    <xf numFmtId="4" fontId="5" fillId="0" borderId="9" xfId="0" applyNumberFormat="1" applyFont="1" applyBorder="1"/>
    <xf numFmtId="3" fontId="6" fillId="0" borderId="7" xfId="0" applyNumberFormat="1" applyFont="1" applyFill="1" applyBorder="1"/>
    <xf numFmtId="4" fontId="6" fillId="4" borderId="8" xfId="0" applyNumberFormat="1" applyFont="1" applyFill="1" applyBorder="1" applyAlignment="1"/>
    <xf numFmtId="3" fontId="6" fillId="0" borderId="23" xfId="0" applyNumberFormat="1" applyFont="1" applyFill="1" applyBorder="1"/>
    <xf numFmtId="0" fontId="5" fillId="0" borderId="10" xfId="0" applyFont="1" applyFill="1" applyBorder="1"/>
    <xf numFmtId="4" fontId="6" fillId="4" borderId="10" xfId="0" applyNumberFormat="1" applyFont="1" applyFill="1" applyBorder="1" applyAlignment="1"/>
    <xf numFmtId="0" fontId="4" fillId="5" borderId="1" xfId="0" applyFont="1" applyFill="1" applyBorder="1"/>
    <xf numFmtId="0" fontId="8" fillId="5" borderId="2" xfId="0" applyFont="1" applyFill="1" applyBorder="1"/>
    <xf numFmtId="4" fontId="4" fillId="5" borderId="2" xfId="0" applyNumberFormat="1" applyFont="1" applyFill="1" applyBorder="1" applyAlignment="1"/>
    <xf numFmtId="3" fontId="6" fillId="0" borderId="12" xfId="0" applyNumberFormat="1" applyFont="1" applyFill="1" applyBorder="1"/>
    <xf numFmtId="4" fontId="6" fillId="4" borderId="13" xfId="0" applyNumberFormat="1" applyFont="1" applyFill="1" applyBorder="1" applyAlignment="1"/>
    <xf numFmtId="3" fontId="6" fillId="0" borderId="28" xfId="0" applyNumberFormat="1" applyFont="1" applyFill="1" applyBorder="1"/>
    <xf numFmtId="0" fontId="5" fillId="0" borderId="24" xfId="0" applyFont="1" applyFill="1" applyBorder="1"/>
    <xf numFmtId="4" fontId="6" fillId="4" borderId="24" xfId="0" applyNumberFormat="1" applyFont="1" applyFill="1" applyBorder="1" applyAlignment="1"/>
    <xf numFmtId="4" fontId="6" fillId="4" borderId="9" xfId="0" applyNumberFormat="1" applyFont="1" applyFill="1" applyBorder="1" applyAlignment="1"/>
    <xf numFmtId="4" fontId="5" fillId="0" borderId="29" xfId="0" applyNumberFormat="1" applyFont="1" applyBorder="1"/>
    <xf numFmtId="4" fontId="4" fillId="5" borderId="2" xfId="0" applyNumberFormat="1" applyFont="1" applyFill="1" applyBorder="1"/>
    <xf numFmtId="4" fontId="6" fillId="4" borderId="10" xfId="0" applyNumberFormat="1" applyFont="1" applyFill="1" applyBorder="1"/>
    <xf numFmtId="0" fontId="8" fillId="5" borderId="30" xfId="0" applyFont="1" applyFill="1" applyBorder="1"/>
    <xf numFmtId="4" fontId="4" fillId="5" borderId="18" xfId="0" applyNumberFormat="1" applyFont="1" applyFill="1" applyBorder="1" applyAlignment="1"/>
    <xf numFmtId="3" fontId="6" fillId="0" borderId="13" xfId="0" applyNumberFormat="1" applyFont="1" applyFill="1" applyBorder="1"/>
    <xf numFmtId="0" fontId="4" fillId="5" borderId="2" xfId="0" applyFont="1" applyFill="1" applyBorder="1"/>
    <xf numFmtId="0" fontId="8" fillId="5" borderId="3" xfId="0" applyFont="1" applyFill="1" applyBorder="1"/>
    <xf numFmtId="3" fontId="6" fillId="0" borderId="5" xfId="0" applyNumberFormat="1" applyFont="1" applyFill="1" applyBorder="1"/>
    <xf numFmtId="0" fontId="5" fillId="0" borderId="6" xfId="0" applyFont="1" applyFill="1" applyBorder="1"/>
    <xf numFmtId="3" fontId="6" fillId="0" borderId="10" xfId="0" applyNumberFormat="1" applyFont="1" applyFill="1" applyBorder="1"/>
    <xf numFmtId="0" fontId="5" fillId="0" borderId="29" xfId="0" applyFont="1" applyFill="1" applyBorder="1"/>
    <xf numFmtId="3" fontId="6" fillId="0" borderId="8" xfId="0" applyNumberFormat="1" applyFont="1" applyFill="1" applyBorder="1"/>
    <xf numFmtId="0" fontId="5" fillId="0" borderId="9" xfId="0" applyFont="1" applyFill="1" applyBorder="1"/>
    <xf numFmtId="0" fontId="5" fillId="0" borderId="14" xfId="0" applyFont="1" applyFill="1" applyBorder="1"/>
    <xf numFmtId="0" fontId="5" fillId="0" borderId="32" xfId="0" applyFont="1" applyBorder="1"/>
    <xf numFmtId="0" fontId="5" fillId="0" borderId="39" xfId="0" applyFont="1" applyBorder="1"/>
    <xf numFmtId="4" fontId="0" fillId="0" borderId="0" xfId="0" applyNumberFormat="1"/>
    <xf numFmtId="4" fontId="12" fillId="0" borderId="0" xfId="0" applyNumberFormat="1" applyFont="1"/>
    <xf numFmtId="0" fontId="5" fillId="0" borderId="10" xfId="0" applyFont="1" applyBorder="1"/>
    <xf numFmtId="0" fontId="5" fillId="0" borderId="29" xfId="0" applyFont="1" applyBorder="1"/>
    <xf numFmtId="0" fontId="5" fillId="0" borderId="38" xfId="0" applyFont="1" applyBorder="1"/>
    <xf numFmtId="0" fontId="5" fillId="0" borderId="40" xfId="0" applyFont="1" applyBorder="1"/>
    <xf numFmtId="4" fontId="8" fillId="5" borderId="2" xfId="0" applyNumberFormat="1" applyFont="1" applyFill="1" applyBorder="1"/>
    <xf numFmtId="4" fontId="8" fillId="5" borderId="3" xfId="0" applyNumberFormat="1" applyFont="1" applyFill="1" applyBorder="1"/>
    <xf numFmtId="4" fontId="8" fillId="5" borderId="20" xfId="0" applyNumberFormat="1" applyFont="1" applyFill="1" applyBorder="1"/>
    <xf numFmtId="0" fontId="4" fillId="7" borderId="31" xfId="0" applyFont="1" applyFill="1" applyBorder="1"/>
    <xf numFmtId="0" fontId="4" fillId="7" borderId="32" xfId="0" applyFont="1" applyFill="1" applyBorder="1"/>
    <xf numFmtId="4" fontId="8" fillId="7" borderId="2" xfId="0" applyNumberFormat="1" applyFont="1" applyFill="1" applyBorder="1"/>
    <xf numFmtId="0" fontId="4" fillId="7" borderId="2" xfId="0" applyFont="1" applyFill="1" applyBorder="1"/>
    <xf numFmtId="0" fontId="4" fillId="7" borderId="3" xfId="0" applyFont="1" applyFill="1" applyBorder="1"/>
    <xf numFmtId="4" fontId="4" fillId="7" borderId="19" xfId="0" applyNumberFormat="1" applyFont="1" applyFill="1" applyBorder="1"/>
    <xf numFmtId="4" fontId="8" fillId="7" borderId="39" xfId="0" applyNumberFormat="1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14" xfId="1" applyFont="1" applyFill="1" applyBorder="1"/>
    <xf numFmtId="0" fontId="16" fillId="0" borderId="9" xfId="1" applyFont="1" applyFill="1" applyBorder="1"/>
    <xf numFmtId="0" fontId="16" fillId="0" borderId="17" xfId="1" applyFont="1" applyFill="1" applyBorder="1"/>
    <xf numFmtId="0" fontId="18" fillId="0" borderId="0" xfId="0" applyFont="1"/>
    <xf numFmtId="0" fontId="0" fillId="0" borderId="19" xfId="0" applyBorder="1"/>
    <xf numFmtId="0" fontId="19" fillId="0" borderId="0" xfId="0" applyFont="1"/>
    <xf numFmtId="0" fontId="0" fillId="0" borderId="0" xfId="0" applyAlignment="1">
      <alignment horizontal="left"/>
    </xf>
    <xf numFmtId="0" fontId="6" fillId="0" borderId="29" xfId="0" applyFont="1" applyFill="1" applyBorder="1"/>
    <xf numFmtId="0" fontId="6" fillId="0" borderId="9" xfId="0" applyFont="1" applyFill="1" applyBorder="1"/>
    <xf numFmtId="0" fontId="6" fillId="0" borderId="6" xfId="0" applyFont="1" applyFill="1" applyBorder="1"/>
    <xf numFmtId="0" fontId="4" fillId="0" borderId="19" xfId="0" applyFont="1" applyFill="1" applyBorder="1"/>
    <xf numFmtId="4" fontId="4" fillId="0" borderId="19" xfId="0" applyNumberFormat="1" applyFont="1" applyFill="1" applyBorder="1" applyAlignment="1"/>
    <xf numFmtId="4" fontId="4" fillId="7" borderId="32" xfId="0" applyNumberFormat="1" applyFont="1" applyFill="1" applyBorder="1"/>
    <xf numFmtId="4" fontId="8" fillId="7" borderId="32" xfId="0" applyNumberFormat="1" applyFont="1" applyFill="1" applyBorder="1"/>
    <xf numFmtId="4" fontId="5" fillId="0" borderId="19" xfId="0" applyNumberFormat="1" applyFont="1" applyBorder="1"/>
    <xf numFmtId="0" fontId="4" fillId="10" borderId="2" xfId="0" applyFont="1" applyFill="1" applyBorder="1"/>
    <xf numFmtId="0" fontId="8" fillId="10" borderId="3" xfId="0" applyFont="1" applyFill="1" applyBorder="1"/>
    <xf numFmtId="4" fontId="8" fillId="10" borderId="19" xfId="0" applyNumberFormat="1" applyFont="1" applyFill="1" applyBorder="1"/>
    <xf numFmtId="4" fontId="8" fillId="10" borderId="38" xfId="0" applyNumberFormat="1" applyFont="1" applyFill="1" applyBorder="1"/>
    <xf numFmtId="4" fontId="8" fillId="10" borderId="3" xfId="0" applyNumberFormat="1" applyFont="1" applyFill="1" applyBorder="1"/>
    <xf numFmtId="0" fontId="16" fillId="0" borderId="3" xfId="1" applyFont="1" applyFill="1" applyBorder="1" applyAlignment="1">
      <alignment horizontal="center"/>
    </xf>
    <xf numFmtId="3" fontId="13" fillId="0" borderId="6" xfId="1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/>
    </xf>
    <xf numFmtId="3" fontId="13" fillId="0" borderId="17" xfId="1" applyNumberFormat="1" applyFont="1" applyBorder="1" applyAlignment="1">
      <alignment horizontal="center"/>
    </xf>
    <xf numFmtId="0" fontId="17" fillId="0" borderId="36" xfId="1" applyFont="1" applyFill="1" applyBorder="1" applyAlignment="1">
      <alignment horizontal="center"/>
    </xf>
    <xf numFmtId="0" fontId="17" fillId="0" borderId="37" xfId="1" applyFont="1" applyFill="1" applyBorder="1" applyAlignment="1">
      <alignment horizontal="center"/>
    </xf>
    <xf numFmtId="0" fontId="17" fillId="0" borderId="44" xfId="1" applyFont="1" applyFill="1" applyBorder="1" applyAlignment="1">
      <alignment horizontal="center"/>
    </xf>
    <xf numFmtId="0" fontId="3" fillId="0" borderId="0" xfId="1" applyNumberFormat="1" applyFont="1" applyFill="1" applyAlignment="1" applyProtection="1">
      <protection locked="0"/>
    </xf>
    <xf numFmtId="4" fontId="4" fillId="0" borderId="0" xfId="0" applyNumberFormat="1" applyFont="1" applyFill="1" applyBorder="1"/>
    <xf numFmtId="3" fontId="6" fillId="0" borderId="31" xfId="0" applyNumberFormat="1" applyFont="1" applyFill="1" applyBorder="1"/>
    <xf numFmtId="0" fontId="5" fillId="0" borderId="32" xfId="0" applyFont="1" applyFill="1" applyBorder="1"/>
    <xf numFmtId="3" fontId="4" fillId="5" borderId="1" xfId="0" applyNumberFormat="1" applyFont="1" applyFill="1" applyBorder="1"/>
    <xf numFmtId="4" fontId="6" fillId="4" borderId="32" xfId="0" applyNumberFormat="1" applyFont="1" applyFill="1" applyBorder="1"/>
    <xf numFmtId="4" fontId="10" fillId="0" borderId="0" xfId="0" applyNumberFormat="1" applyFont="1" applyBorder="1"/>
    <xf numFmtId="3" fontId="20" fillId="0" borderId="23" xfId="0" applyNumberFormat="1" applyFont="1" applyFill="1" applyBorder="1"/>
    <xf numFmtId="0" fontId="21" fillId="0" borderId="10" xfId="0" applyFont="1" applyFill="1" applyBorder="1"/>
    <xf numFmtId="0" fontId="0" fillId="0" borderId="0" xfId="0" applyFont="1"/>
    <xf numFmtId="4" fontId="8" fillId="5" borderId="19" xfId="0" applyNumberFormat="1" applyFont="1" applyFill="1" applyBorder="1"/>
    <xf numFmtId="0" fontId="5" fillId="0" borderId="0" xfId="0" applyFont="1" applyBorder="1"/>
    <xf numFmtId="4" fontId="8" fillId="5" borderId="18" xfId="0" applyNumberFormat="1" applyFont="1" applyFill="1" applyBorder="1"/>
    <xf numFmtId="4" fontId="5" fillId="0" borderId="34" xfId="0" applyNumberFormat="1" applyFont="1" applyFill="1" applyBorder="1"/>
    <xf numFmtId="3" fontId="20" fillId="0" borderId="4" xfId="0" applyNumberFormat="1" applyFont="1" applyFill="1" applyBorder="1"/>
    <xf numFmtId="0" fontId="21" fillId="0" borderId="5" xfId="0" applyFont="1" applyFill="1" applyBorder="1"/>
    <xf numFmtId="4" fontId="21" fillId="0" borderId="36" xfId="0" applyNumberFormat="1" applyFont="1" applyFill="1" applyBorder="1"/>
    <xf numFmtId="4" fontId="5" fillId="0" borderId="36" xfId="0" applyNumberFormat="1" applyFont="1" applyFill="1" applyBorder="1"/>
    <xf numFmtId="4" fontId="5" fillId="0" borderId="37" xfId="0" applyNumberFormat="1" applyFont="1" applyFill="1" applyBorder="1"/>
    <xf numFmtId="4" fontId="6" fillId="4" borderId="14" xfId="0" applyNumberFormat="1" applyFont="1" applyFill="1" applyBorder="1" applyAlignment="1"/>
    <xf numFmtId="4" fontId="6" fillId="4" borderId="29" xfId="0" applyNumberFormat="1" applyFont="1" applyFill="1" applyBorder="1" applyAlignment="1"/>
    <xf numFmtId="4" fontId="4" fillId="5" borderId="3" xfId="0" applyNumberFormat="1" applyFont="1" applyFill="1" applyBorder="1" applyAlignment="1"/>
    <xf numFmtId="4" fontId="6" fillId="4" borderId="6" xfId="0" applyNumberFormat="1" applyFont="1" applyFill="1" applyBorder="1" applyAlignment="1"/>
    <xf numFmtId="4" fontId="4" fillId="7" borderId="3" xfId="0" applyNumberFormat="1" applyFont="1" applyFill="1" applyBorder="1"/>
    <xf numFmtId="4" fontId="6" fillId="4" borderId="13" xfId="0" applyNumberFormat="1" applyFont="1" applyFill="1" applyBorder="1"/>
    <xf numFmtId="4" fontId="5" fillId="0" borderId="22" xfId="0" applyNumberFormat="1" applyFont="1" applyBorder="1"/>
    <xf numFmtId="4" fontId="5" fillId="5" borderId="3" xfId="0" applyNumberFormat="1" applyFont="1" applyFill="1" applyBorder="1"/>
    <xf numFmtId="4" fontId="8" fillId="7" borderId="3" xfId="0" applyNumberFormat="1" applyFont="1" applyFill="1" applyBorder="1"/>
    <xf numFmtId="4" fontId="20" fillId="4" borderId="5" xfId="0" applyNumberFormat="1" applyFont="1" applyFill="1" applyBorder="1" applyAlignment="1"/>
    <xf numFmtId="4" fontId="20" fillId="4" borderId="10" xfId="0" applyNumberFormat="1" applyFont="1" applyFill="1" applyBorder="1" applyAlignment="1"/>
    <xf numFmtId="4" fontId="6" fillId="4" borderId="32" xfId="0" applyNumberFormat="1" applyFont="1" applyFill="1" applyBorder="1" applyAlignment="1"/>
    <xf numFmtId="4" fontId="5" fillId="4" borderId="8" xfId="0" applyNumberFormat="1" applyFont="1" applyFill="1" applyBorder="1"/>
    <xf numFmtId="4" fontId="5" fillId="4" borderId="24" xfId="0" applyNumberFormat="1" applyFont="1" applyFill="1" applyBorder="1"/>
    <xf numFmtId="4" fontId="5" fillId="4" borderId="5" xfId="0" applyNumberFormat="1" applyFont="1" applyFill="1" applyBorder="1"/>
    <xf numFmtId="4" fontId="5" fillId="4" borderId="10" xfId="0" applyNumberFormat="1" applyFont="1" applyFill="1" applyBorder="1"/>
    <xf numFmtId="4" fontId="5" fillId="4" borderId="32" xfId="0" applyNumberFormat="1" applyFont="1" applyFill="1" applyBorder="1"/>
    <xf numFmtId="4" fontId="5" fillId="4" borderId="13" xfId="0" applyNumberFormat="1" applyFont="1" applyFill="1" applyBorder="1"/>
    <xf numFmtId="4" fontId="21" fillId="4" borderId="5" xfId="0" applyNumberFormat="1" applyFont="1" applyFill="1" applyBorder="1"/>
    <xf numFmtId="4" fontId="21" fillId="4" borderId="10" xfId="0" applyNumberFormat="1" applyFont="1" applyFill="1" applyBorder="1"/>
    <xf numFmtId="4" fontId="5" fillId="0" borderId="34" xfId="0" applyNumberFormat="1" applyFont="1" applyBorder="1"/>
    <xf numFmtId="4" fontId="5" fillId="0" borderId="37" xfId="0" applyNumberFormat="1" applyFont="1" applyBorder="1"/>
    <xf numFmtId="4" fontId="5" fillId="0" borderId="36" xfId="0" applyNumberFormat="1" applyFont="1" applyBorder="1"/>
    <xf numFmtId="4" fontId="5" fillId="0" borderId="51" xfId="0" applyNumberFormat="1" applyFont="1" applyBorder="1"/>
    <xf numFmtId="4" fontId="5" fillId="0" borderId="0" xfId="0" applyNumberFormat="1" applyFont="1" applyBorder="1"/>
    <xf numFmtId="4" fontId="8" fillId="5" borderId="51" xfId="0" applyNumberFormat="1" applyFont="1" applyFill="1" applyBorder="1"/>
    <xf numFmtId="4" fontId="21" fillId="0" borderId="51" xfId="0" applyNumberFormat="1" applyFont="1" applyFill="1" applyBorder="1"/>
    <xf numFmtId="4" fontId="5" fillId="0" borderId="33" xfId="0" applyNumberFormat="1" applyFont="1" applyBorder="1"/>
    <xf numFmtId="4" fontId="5" fillId="0" borderId="21" xfId="0" applyNumberFormat="1" applyFont="1" applyBorder="1"/>
    <xf numFmtId="4" fontId="8" fillId="7" borderId="33" xfId="0" applyNumberFormat="1" applyFont="1" applyFill="1" applyBorder="1"/>
    <xf numFmtId="4" fontId="5" fillId="0" borderId="14" xfId="0" applyNumberFormat="1" applyFont="1" applyFill="1" applyBorder="1"/>
    <xf numFmtId="4" fontId="11" fillId="4" borderId="2" xfId="0" applyNumberFormat="1" applyFont="1" applyFill="1" applyBorder="1" applyAlignment="1">
      <alignment horizontal="center"/>
    </xf>
    <xf numFmtId="4" fontId="8" fillId="4" borderId="3" xfId="0" applyNumberFormat="1" applyFont="1" applyFill="1" applyBorder="1" applyAlignment="1">
      <alignment horizontal="center"/>
    </xf>
    <xf numFmtId="4" fontId="6" fillId="4" borderId="36" xfId="0" applyNumberFormat="1" applyFont="1" applyFill="1" applyBorder="1"/>
    <xf numFmtId="4" fontId="6" fillId="4" borderId="37" xfId="0" applyNumberFormat="1" applyFont="1" applyFill="1" applyBorder="1"/>
    <xf numFmtId="4" fontId="6" fillId="4" borderId="0" xfId="0" applyNumberFormat="1" applyFont="1" applyFill="1" applyBorder="1"/>
    <xf numFmtId="4" fontId="5" fillId="4" borderId="36" xfId="0" applyNumberFormat="1" applyFont="1" applyFill="1" applyBorder="1"/>
    <xf numFmtId="4" fontId="5" fillId="4" borderId="37" xfId="0" applyNumberFormat="1" applyFont="1" applyFill="1" applyBorder="1"/>
    <xf numFmtId="4" fontId="5" fillId="4" borderId="0" xfId="0" applyNumberFormat="1" applyFont="1" applyFill="1" applyBorder="1"/>
    <xf numFmtId="4" fontId="5" fillId="0" borderId="9" xfId="0" applyNumberFormat="1" applyFont="1" applyFill="1" applyBorder="1"/>
    <xf numFmtId="4" fontId="5" fillId="0" borderId="51" xfId="0" applyNumberFormat="1" applyFont="1" applyFill="1" applyBorder="1"/>
    <xf numFmtId="4" fontId="5" fillId="0" borderId="25" xfId="0" applyNumberFormat="1" applyFont="1" applyFill="1" applyBorder="1"/>
    <xf numFmtId="4" fontId="5" fillId="0" borderId="6" xfId="0" applyNumberFormat="1" applyFont="1" applyFill="1" applyBorder="1"/>
    <xf numFmtId="4" fontId="5" fillId="0" borderId="29" xfId="0" applyNumberFormat="1" applyFont="1" applyFill="1" applyBorder="1"/>
    <xf numFmtId="4" fontId="5" fillId="0" borderId="40" xfId="0" applyNumberFormat="1" applyFont="1" applyFill="1" applyBorder="1"/>
    <xf numFmtId="4" fontId="11" fillId="15" borderId="2" xfId="0" applyNumberFormat="1" applyFont="1" applyFill="1" applyBorder="1" applyAlignment="1">
      <alignment horizontal="center"/>
    </xf>
    <xf numFmtId="4" fontId="8" fillId="15" borderId="3" xfId="0" applyNumberFormat="1" applyFont="1" applyFill="1" applyBorder="1" applyAlignment="1">
      <alignment horizontal="center"/>
    </xf>
    <xf numFmtId="4" fontId="5" fillId="15" borderId="8" xfId="0" applyNumberFormat="1" applyFont="1" applyFill="1" applyBorder="1"/>
    <xf numFmtId="4" fontId="5" fillId="15" borderId="24" xfId="0" applyNumberFormat="1" applyFont="1" applyFill="1" applyBorder="1"/>
    <xf numFmtId="4" fontId="5" fillId="15" borderId="5" xfId="0" applyNumberFormat="1" applyFont="1" applyFill="1" applyBorder="1"/>
    <xf numFmtId="4" fontId="5" fillId="15" borderId="10" xfId="0" applyNumberFormat="1" applyFont="1" applyFill="1" applyBorder="1"/>
    <xf numFmtId="4" fontId="5" fillId="15" borderId="32" xfId="0" applyNumberFormat="1" applyFont="1" applyFill="1" applyBorder="1"/>
    <xf numFmtId="4" fontId="5" fillId="15" borderId="13" xfId="0" applyNumberFormat="1" applyFont="1" applyFill="1" applyBorder="1"/>
    <xf numFmtId="4" fontId="21" fillId="15" borderId="5" xfId="0" applyNumberFormat="1" applyFont="1" applyFill="1" applyBorder="1"/>
    <xf numFmtId="4" fontId="21" fillId="15" borderId="10" xfId="0" applyNumberFormat="1" applyFont="1" applyFill="1" applyBorder="1"/>
    <xf numFmtId="4" fontId="5" fillId="15" borderId="38" xfId="0" applyNumberFormat="1" applyFont="1" applyFill="1" applyBorder="1"/>
    <xf numFmtId="0" fontId="16" fillId="0" borderId="0" xfId="1" applyFont="1" applyFill="1" applyBorder="1" applyAlignment="1">
      <alignment horizontal="center"/>
    </xf>
    <xf numFmtId="0" fontId="17" fillId="0" borderId="0" xfId="1" applyFont="1" applyBorder="1" applyAlignment="1">
      <alignment horizontal="left"/>
    </xf>
    <xf numFmtId="0" fontId="17" fillId="0" borderId="6" xfId="1" applyFont="1" applyBorder="1" applyAlignment="1">
      <alignment horizontal="left"/>
    </xf>
    <xf numFmtId="0" fontId="17" fillId="0" borderId="9" xfId="1" applyFont="1" applyBorder="1" applyAlignment="1">
      <alignment horizontal="left"/>
    </xf>
    <xf numFmtId="0" fontId="17" fillId="0" borderId="17" xfId="1" applyFont="1" applyBorder="1" applyAlignment="1">
      <alignment horizontal="left"/>
    </xf>
    <xf numFmtId="0" fontId="22" fillId="0" borderId="0" xfId="0" applyFont="1"/>
    <xf numFmtId="4" fontId="14" fillId="0" borderId="0" xfId="0" applyNumberFormat="1" applyFont="1"/>
    <xf numFmtId="0" fontId="23" fillId="0" borderId="2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4" fontId="23" fillId="0" borderId="19" xfId="0" applyNumberFormat="1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3" fontId="23" fillId="0" borderId="14" xfId="0" applyNumberFormat="1" applyFont="1" applyFill="1" applyBorder="1"/>
    <xf numFmtId="3" fontId="23" fillId="3" borderId="14" xfId="0" applyNumberFormat="1" applyFont="1" applyFill="1" applyBorder="1"/>
    <xf numFmtId="3" fontId="23" fillId="0" borderId="34" xfId="0" applyNumberFormat="1" applyFont="1" applyFill="1" applyBorder="1"/>
    <xf numFmtId="3" fontId="23" fillId="0" borderId="13" xfId="0" applyNumberFormat="1" applyFont="1" applyFill="1" applyBorder="1"/>
    <xf numFmtId="3" fontId="23" fillId="0" borderId="21" xfId="0" applyNumberFormat="1" applyFont="1" applyFill="1" applyBorder="1"/>
    <xf numFmtId="3" fontId="18" fillId="0" borderId="21" xfId="0" applyNumberFormat="1" applyFont="1" applyFill="1" applyBorder="1"/>
    <xf numFmtId="0" fontId="23" fillId="0" borderId="5" xfId="0" applyFont="1" applyFill="1" applyBorder="1" applyAlignment="1">
      <alignment horizontal="center"/>
    </xf>
    <xf numFmtId="3" fontId="23" fillId="0" borderId="6" xfId="0" applyNumberFormat="1" applyFont="1" applyFill="1" applyBorder="1"/>
    <xf numFmtId="3" fontId="23" fillId="3" borderId="6" xfId="0" applyNumberFormat="1" applyFont="1" applyFill="1" applyBorder="1"/>
    <xf numFmtId="3" fontId="23" fillId="0" borderId="36" xfId="0" applyNumberFormat="1" applyFont="1" applyFill="1" applyBorder="1"/>
    <xf numFmtId="3" fontId="23" fillId="0" borderId="5" xfId="0" applyNumberFormat="1" applyFont="1" applyFill="1" applyBorder="1"/>
    <xf numFmtId="3" fontId="23" fillId="0" borderId="27" xfId="0" applyNumberFormat="1" applyFont="1" applyFill="1" applyBorder="1"/>
    <xf numFmtId="3" fontId="18" fillId="0" borderId="27" xfId="0" applyNumberFormat="1" applyFont="1" applyFill="1" applyBorder="1"/>
    <xf numFmtId="0" fontId="23" fillId="0" borderId="8" xfId="0" applyFont="1" applyFill="1" applyBorder="1" applyAlignment="1">
      <alignment horizontal="center"/>
    </xf>
    <xf numFmtId="3" fontId="23" fillId="0" borderId="9" xfId="0" applyNumberFormat="1" applyFont="1" applyFill="1" applyBorder="1"/>
    <xf numFmtId="3" fontId="23" fillId="3" borderId="9" xfId="0" applyNumberFormat="1" applyFont="1" applyFill="1" applyBorder="1"/>
    <xf numFmtId="3" fontId="23" fillId="0" borderId="37" xfId="0" applyNumberFormat="1" applyFont="1" applyFill="1" applyBorder="1"/>
    <xf numFmtId="3" fontId="23" fillId="0" borderId="8" xfId="0" applyNumberFormat="1" applyFont="1" applyFill="1" applyBorder="1"/>
    <xf numFmtId="3" fontId="23" fillId="0" borderId="22" xfId="0" applyNumberFormat="1" applyFont="1" applyFill="1" applyBorder="1"/>
    <xf numFmtId="3" fontId="18" fillId="0" borderId="22" xfId="0" applyNumberFormat="1" applyFont="1" applyFill="1" applyBorder="1"/>
    <xf numFmtId="3" fontId="18" fillId="0" borderId="22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3" fontId="23" fillId="0" borderId="29" xfId="0" applyNumberFormat="1" applyFont="1" applyFill="1" applyBorder="1"/>
    <xf numFmtId="3" fontId="23" fillId="3" borderId="29" xfId="0" applyNumberFormat="1" applyFont="1" applyFill="1" applyBorder="1"/>
    <xf numFmtId="3" fontId="23" fillId="0" borderId="0" xfId="0" applyNumberFormat="1" applyFont="1" applyFill="1" applyBorder="1"/>
    <xf numFmtId="0" fontId="22" fillId="0" borderId="10" xfId="0" applyFont="1" applyBorder="1"/>
    <xf numFmtId="3" fontId="18" fillId="0" borderId="9" xfId="0" applyNumberFormat="1" applyFont="1" applyBorder="1"/>
    <xf numFmtId="3" fontId="23" fillId="0" borderId="11" xfId="0" applyNumberFormat="1" applyFont="1" applyFill="1" applyBorder="1"/>
    <xf numFmtId="3" fontId="18" fillId="0" borderId="11" xfId="0" applyNumberFormat="1" applyFont="1" applyFill="1" applyBorder="1"/>
    <xf numFmtId="0" fontId="23" fillId="0" borderId="24" xfId="0" applyFont="1" applyFill="1" applyBorder="1" applyAlignment="1">
      <alignment horizontal="center"/>
    </xf>
    <xf numFmtId="3" fontId="18" fillId="0" borderId="25" xfId="0" applyNumberFormat="1" applyFont="1" applyBorder="1"/>
    <xf numFmtId="3" fontId="18" fillId="3" borderId="25" xfId="0" applyNumberFormat="1" applyFont="1" applyFill="1" applyBorder="1"/>
    <xf numFmtId="3" fontId="23" fillId="0" borderId="35" xfId="0" applyNumberFormat="1" applyFont="1" applyBorder="1"/>
    <xf numFmtId="3" fontId="18" fillId="0" borderId="24" xfId="0" applyNumberFormat="1" applyFont="1" applyBorder="1"/>
    <xf numFmtId="3" fontId="18" fillId="0" borderId="26" xfId="0" applyNumberFormat="1" applyFont="1" applyBorder="1"/>
    <xf numFmtId="0" fontId="18" fillId="0" borderId="16" xfId="0" applyFont="1" applyBorder="1" applyAlignment="1">
      <alignment horizontal="center"/>
    </xf>
    <xf numFmtId="3" fontId="18" fillId="0" borderId="17" xfId="0" applyNumberFormat="1" applyFont="1" applyBorder="1"/>
    <xf numFmtId="3" fontId="18" fillId="3" borderId="17" xfId="0" applyNumberFormat="1" applyFont="1" applyFill="1" applyBorder="1"/>
    <xf numFmtId="3" fontId="23" fillId="0" borderId="44" xfId="0" applyNumberFormat="1" applyFont="1" applyBorder="1"/>
    <xf numFmtId="3" fontId="18" fillId="0" borderId="16" xfId="0" applyNumberFormat="1" applyFont="1" applyBorder="1"/>
    <xf numFmtId="3" fontId="18" fillId="0" borderId="50" xfId="0" applyNumberFormat="1" applyFont="1" applyBorder="1"/>
    <xf numFmtId="3" fontId="18" fillId="0" borderId="49" xfId="0" applyNumberFormat="1" applyFont="1" applyBorder="1"/>
    <xf numFmtId="0" fontId="22" fillId="0" borderId="0" xfId="0" applyFont="1" applyBorder="1"/>
    <xf numFmtId="0" fontId="18" fillId="6" borderId="29" xfId="0" applyFont="1" applyFill="1" applyBorder="1" applyAlignment="1">
      <alignment horizontal="center"/>
    </xf>
    <xf numFmtId="0" fontId="22" fillId="0" borderId="13" xfId="0" applyFont="1" applyBorder="1"/>
    <xf numFmtId="3" fontId="22" fillId="6" borderId="6" xfId="0" applyNumberFormat="1" applyFont="1" applyFill="1" applyBorder="1"/>
    <xf numFmtId="3" fontId="22" fillId="6" borderId="5" xfId="0" applyNumberFormat="1" applyFont="1" applyFill="1" applyBorder="1"/>
    <xf numFmtId="3" fontId="22" fillId="11" borderId="5" xfId="0" applyNumberFormat="1" applyFont="1" applyFill="1" applyBorder="1"/>
    <xf numFmtId="3" fontId="22" fillId="11" borderId="14" xfId="0" applyNumberFormat="1" applyFont="1" applyFill="1" applyBorder="1"/>
    <xf numFmtId="0" fontId="22" fillId="0" borderId="16" xfId="0" applyFont="1" applyBorder="1"/>
    <xf numFmtId="3" fontId="22" fillId="6" borderId="17" xfId="0" applyNumberFormat="1" applyFont="1" applyFill="1" applyBorder="1"/>
    <xf numFmtId="3" fontId="22" fillId="6" borderId="44" xfId="0" applyNumberFormat="1" applyFont="1" applyFill="1" applyBorder="1"/>
    <xf numFmtId="3" fontId="22" fillId="6" borderId="0" xfId="0" applyNumberFormat="1" applyFont="1" applyFill="1"/>
    <xf numFmtId="3" fontId="22" fillId="6" borderId="10" xfId="0" applyNumberFormat="1" applyFont="1" applyFill="1" applyBorder="1"/>
    <xf numFmtId="3" fontId="22" fillId="6" borderId="24" xfId="0" applyNumberFormat="1" applyFont="1" applyFill="1" applyBorder="1"/>
    <xf numFmtId="3" fontId="22" fillId="11" borderId="24" xfId="0" applyNumberFormat="1" applyFont="1" applyFill="1" applyBorder="1"/>
    <xf numFmtId="3" fontId="22" fillId="11" borderId="9" xfId="0" applyNumberFormat="1" applyFont="1" applyFill="1" applyBorder="1"/>
    <xf numFmtId="0" fontId="22" fillId="0" borderId="2" xfId="0" applyFont="1" applyBorder="1"/>
    <xf numFmtId="0" fontId="22" fillId="0" borderId="19" xfId="0" applyFont="1" applyBorder="1"/>
    <xf numFmtId="0" fontId="22" fillId="0" borderId="20" xfId="0" applyFont="1" applyBorder="1"/>
    <xf numFmtId="3" fontId="22" fillId="0" borderId="2" xfId="0" applyNumberFormat="1" applyFont="1" applyBorder="1"/>
    <xf numFmtId="3" fontId="22" fillId="0" borderId="10" xfId="0" applyNumberFormat="1" applyFont="1" applyBorder="1"/>
    <xf numFmtId="0" fontId="18" fillId="0" borderId="2" xfId="0" applyFont="1" applyBorder="1"/>
    <xf numFmtId="3" fontId="18" fillId="0" borderId="29" xfId="0" applyNumberFormat="1" applyFont="1" applyBorder="1"/>
    <xf numFmtId="0" fontId="18" fillId="0" borderId="32" xfId="0" applyFont="1" applyBorder="1"/>
    <xf numFmtId="3" fontId="22" fillId="0" borderId="39" xfId="0" applyNumberFormat="1" applyFont="1" applyBorder="1"/>
    <xf numFmtId="3" fontId="22" fillId="0" borderId="33" xfId="0" applyNumberFormat="1" applyFont="1" applyBorder="1"/>
    <xf numFmtId="3" fontId="22" fillId="0" borderId="29" xfId="0" applyNumberFormat="1" applyFont="1" applyBorder="1"/>
    <xf numFmtId="3" fontId="22" fillId="0" borderId="3" xfId="0" applyNumberFormat="1" applyFont="1" applyBorder="1"/>
    <xf numFmtId="0" fontId="18" fillId="13" borderId="32" xfId="0" applyFont="1" applyFill="1" applyBorder="1"/>
    <xf numFmtId="3" fontId="18" fillId="13" borderId="39" xfId="0" applyNumberFormat="1" applyFont="1" applyFill="1" applyBorder="1"/>
    <xf numFmtId="3" fontId="18" fillId="13" borderId="33" xfId="0" applyNumberFormat="1" applyFont="1" applyFill="1" applyBorder="1"/>
    <xf numFmtId="3" fontId="18" fillId="13" borderId="2" xfId="0" applyNumberFormat="1" applyFont="1" applyFill="1" applyBorder="1"/>
    <xf numFmtId="3" fontId="18" fillId="13" borderId="3" xfId="0" applyNumberFormat="1" applyFont="1" applyFill="1" applyBorder="1"/>
    <xf numFmtId="3" fontId="18" fillId="13" borderId="29" xfId="0" applyNumberFormat="1" applyFont="1" applyFill="1" applyBorder="1"/>
    <xf numFmtId="0" fontId="18" fillId="0" borderId="13" xfId="0" applyFont="1" applyBorder="1"/>
    <xf numFmtId="3" fontId="22" fillId="6" borderId="14" xfId="0" applyNumberFormat="1" applyFont="1" applyFill="1" applyBorder="1"/>
    <xf numFmtId="3" fontId="22" fillId="6" borderId="34" xfId="0" applyNumberFormat="1" applyFont="1" applyFill="1" applyBorder="1"/>
    <xf numFmtId="0" fontId="18" fillId="0" borderId="8" xfId="0" applyFont="1" applyBorder="1"/>
    <xf numFmtId="3" fontId="22" fillId="6" borderId="9" xfId="0" applyNumberFormat="1" applyFont="1" applyFill="1" applyBorder="1"/>
    <xf numFmtId="3" fontId="22" fillId="6" borderId="37" xfId="0" applyNumberFormat="1" applyFont="1" applyFill="1" applyBorder="1"/>
    <xf numFmtId="3" fontId="22" fillId="6" borderId="8" xfId="0" applyNumberFormat="1" applyFont="1" applyFill="1" applyBorder="1"/>
    <xf numFmtId="3" fontId="22" fillId="11" borderId="8" xfId="0" applyNumberFormat="1" applyFont="1" applyFill="1" applyBorder="1"/>
    <xf numFmtId="0" fontId="18" fillId="0" borderId="16" xfId="0" applyFont="1" applyBorder="1"/>
    <xf numFmtId="3" fontId="22" fillId="6" borderId="25" xfId="0" applyNumberFormat="1" applyFont="1" applyFill="1" applyBorder="1"/>
    <xf numFmtId="3" fontId="22" fillId="11" borderId="17" xfId="0" applyNumberFormat="1" applyFont="1" applyFill="1" applyBorder="1"/>
    <xf numFmtId="0" fontId="18" fillId="13" borderId="2" xfId="0" applyFont="1" applyFill="1" applyBorder="1"/>
    <xf numFmtId="3" fontId="18" fillId="13" borderId="19" xfId="0" applyNumberFormat="1" applyFont="1" applyFill="1" applyBorder="1"/>
    <xf numFmtId="0" fontId="18" fillId="3" borderId="2" xfId="0" applyFont="1" applyFill="1" applyBorder="1"/>
    <xf numFmtId="3" fontId="18" fillId="3" borderId="3" xfId="0" applyNumberFormat="1" applyFont="1" applyFill="1" applyBorder="1"/>
    <xf numFmtId="3" fontId="18" fillId="3" borderId="19" xfId="0" applyNumberFormat="1" applyFont="1" applyFill="1" applyBorder="1"/>
    <xf numFmtId="3" fontId="18" fillId="3" borderId="2" xfId="0" applyNumberFormat="1" applyFont="1" applyFill="1" applyBorder="1"/>
    <xf numFmtId="3" fontId="18" fillId="3" borderId="38" xfId="0" applyNumberFormat="1" applyFont="1" applyFill="1" applyBorder="1"/>
    <xf numFmtId="4" fontId="22" fillId="0" borderId="0" xfId="0" applyNumberFormat="1" applyFont="1"/>
    <xf numFmtId="3" fontId="22" fillId="0" borderId="19" xfId="0" applyNumberFormat="1" applyFont="1" applyBorder="1"/>
    <xf numFmtId="3" fontId="22" fillId="6" borderId="27" xfId="0" applyNumberFormat="1" applyFont="1" applyFill="1" applyBorder="1"/>
    <xf numFmtId="3" fontId="22" fillId="6" borderId="11" xfId="0" applyNumberFormat="1" applyFont="1" applyFill="1" applyBorder="1"/>
    <xf numFmtId="3" fontId="22" fillId="6" borderId="29" xfId="0" applyNumberFormat="1" applyFont="1" applyFill="1" applyBorder="1"/>
    <xf numFmtId="3" fontId="22" fillId="0" borderId="0" xfId="0" applyNumberFormat="1" applyFont="1"/>
    <xf numFmtId="3" fontId="22" fillId="6" borderId="26" xfId="0" applyNumberFormat="1" applyFont="1" applyFill="1" applyBorder="1"/>
    <xf numFmtId="3" fontId="22" fillId="11" borderId="25" xfId="0" applyNumberFormat="1" applyFont="1" applyFill="1" applyBorder="1"/>
    <xf numFmtId="3" fontId="18" fillId="0" borderId="40" xfId="0" applyNumberFormat="1" applyFont="1" applyBorder="1"/>
    <xf numFmtId="3" fontId="18" fillId="0" borderId="51" xfId="0" applyNumberFormat="1" applyFont="1" applyBorder="1"/>
    <xf numFmtId="3" fontId="18" fillId="0" borderId="38" xfId="0" applyNumberFormat="1" applyFont="1" applyBorder="1"/>
    <xf numFmtId="0" fontId="18" fillId="6" borderId="40" xfId="0" applyFont="1" applyFill="1" applyBorder="1" applyAlignment="1">
      <alignment horizontal="center"/>
    </xf>
    <xf numFmtId="0" fontId="18" fillId="6" borderId="52" xfId="0" applyFont="1" applyFill="1" applyBorder="1" applyAlignment="1">
      <alignment horizontal="center"/>
    </xf>
    <xf numFmtId="0" fontId="18" fillId="6" borderId="51" xfId="0" applyFont="1" applyFill="1" applyBorder="1" applyAlignment="1">
      <alignment horizontal="center"/>
    </xf>
    <xf numFmtId="0" fontId="18" fillId="6" borderId="38" xfId="0" applyFont="1" applyFill="1" applyBorder="1" applyAlignment="1">
      <alignment horizontal="center"/>
    </xf>
    <xf numFmtId="0" fontId="18" fillId="11" borderId="38" xfId="0" applyFont="1" applyFill="1" applyBorder="1" applyAlignment="1">
      <alignment horizontal="center"/>
    </xf>
    <xf numFmtId="3" fontId="18" fillId="0" borderId="3" xfId="0" applyNumberFormat="1" applyFont="1" applyBorder="1"/>
    <xf numFmtId="3" fontId="22" fillId="0" borderId="14" xfId="0" applyNumberFormat="1" applyFont="1" applyBorder="1"/>
    <xf numFmtId="3" fontId="22" fillId="0" borderId="40" xfId="0" applyNumberFormat="1" applyFont="1" applyBorder="1"/>
    <xf numFmtId="0" fontId="22" fillId="0" borderId="2" xfId="0" applyFont="1" applyFill="1" applyBorder="1"/>
    <xf numFmtId="0" fontId="18" fillId="0" borderId="2" xfId="0" applyFont="1" applyFill="1" applyBorder="1"/>
    <xf numFmtId="0" fontId="11" fillId="0" borderId="0" xfId="0" applyFont="1"/>
    <xf numFmtId="0" fontId="1" fillId="0" borderId="0" xfId="0" applyFont="1"/>
    <xf numFmtId="0" fontId="11" fillId="6" borderId="20" xfId="0" applyFont="1" applyFill="1" applyBorder="1" applyAlignment="1">
      <alignment horizontal="center"/>
    </xf>
    <xf numFmtId="4" fontId="11" fillId="6" borderId="14" xfId="0" applyNumberFormat="1" applyFont="1" applyFill="1" applyBorder="1"/>
    <xf numFmtId="4" fontId="11" fillId="6" borderId="9" xfId="0" applyNumberFormat="1" applyFont="1" applyFill="1" applyBorder="1"/>
    <xf numFmtId="4" fontId="11" fillId="6" borderId="25" xfId="0" applyNumberFormat="1" applyFont="1" applyFill="1" applyBorder="1"/>
    <xf numFmtId="4" fontId="11" fillId="5" borderId="3" xfId="0" applyNumberFormat="1" applyFont="1" applyFill="1" applyBorder="1"/>
    <xf numFmtId="4" fontId="11" fillId="6" borderId="6" xfId="0" applyNumberFormat="1" applyFont="1" applyFill="1" applyBorder="1"/>
    <xf numFmtId="4" fontId="11" fillId="6" borderId="29" xfId="0" applyNumberFormat="1" applyFont="1" applyFill="1" applyBorder="1"/>
    <xf numFmtId="0" fontId="11" fillId="6" borderId="9" xfId="0" applyFont="1" applyFill="1" applyBorder="1"/>
    <xf numFmtId="4" fontId="11" fillId="12" borderId="39" xfId="0" applyNumberFormat="1" applyFont="1" applyFill="1" applyBorder="1"/>
    <xf numFmtId="0" fontId="11" fillId="6" borderId="14" xfId="0" applyFont="1" applyFill="1" applyBorder="1"/>
    <xf numFmtId="4" fontId="11" fillId="7" borderId="39" xfId="0" applyNumberFormat="1" applyFont="1" applyFill="1" applyBorder="1"/>
    <xf numFmtId="0" fontId="11" fillId="6" borderId="3" xfId="0" applyFont="1" applyFill="1" applyBorder="1"/>
    <xf numFmtId="0" fontId="11" fillId="6" borderId="6" xfId="0" applyFont="1" applyFill="1" applyBorder="1"/>
    <xf numFmtId="0" fontId="11" fillId="6" borderId="40" xfId="0" applyFont="1" applyFill="1" applyBorder="1"/>
    <xf numFmtId="4" fontId="11" fillId="5" borderId="20" xfId="0" applyNumberFormat="1" applyFont="1" applyFill="1" applyBorder="1"/>
    <xf numFmtId="4" fontId="11" fillId="7" borderId="11" xfId="0" applyNumberFormat="1" applyFont="1" applyFill="1" applyBorder="1"/>
    <xf numFmtId="4" fontId="11" fillId="10" borderId="20" xfId="0" applyNumberFormat="1" applyFont="1" applyFill="1" applyBorder="1"/>
    <xf numFmtId="4" fontId="11" fillId="6" borderId="39" xfId="0" applyNumberFormat="1" applyFont="1" applyFill="1" applyBorder="1"/>
    <xf numFmtId="0" fontId="16" fillId="2" borderId="1" xfId="1" applyFont="1" applyFill="1" applyBorder="1" applyAlignment="1">
      <alignment horizontal="center"/>
    </xf>
    <xf numFmtId="0" fontId="16" fillId="2" borderId="18" xfId="1" applyFont="1" applyFill="1" applyBorder="1" applyAlignment="1">
      <alignment horizontal="center"/>
    </xf>
    <xf numFmtId="4" fontId="8" fillId="12" borderId="2" xfId="0" applyNumberFormat="1" applyFont="1" applyFill="1" applyBorder="1" applyAlignment="1">
      <alignment horizontal="center"/>
    </xf>
    <xf numFmtId="4" fontId="8" fillId="12" borderId="19" xfId="0" applyNumberFormat="1" applyFont="1" applyFill="1" applyBorder="1" applyAlignment="1">
      <alignment horizontal="center"/>
    </xf>
    <xf numFmtId="4" fontId="8" fillId="12" borderId="20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18" fillId="8" borderId="20" xfId="0" applyFont="1" applyFill="1" applyBorder="1" applyAlignment="1">
      <alignment horizontal="center"/>
    </xf>
    <xf numFmtId="0" fontId="18" fillId="9" borderId="2" xfId="0" applyFont="1" applyFill="1" applyBorder="1" applyAlignment="1">
      <alignment horizontal="center"/>
    </xf>
    <xf numFmtId="0" fontId="18" fillId="9" borderId="20" xfId="0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8" fillId="10" borderId="20" xfId="0" applyFont="1" applyFill="1" applyBorder="1" applyAlignment="1">
      <alignment horizontal="center"/>
    </xf>
    <xf numFmtId="0" fontId="18" fillId="13" borderId="2" xfId="0" applyFont="1" applyFill="1" applyBorder="1" applyAlignment="1">
      <alignment horizontal="center"/>
    </xf>
    <xf numFmtId="0" fontId="18" fillId="13" borderId="20" xfId="0" applyFont="1" applyFill="1" applyBorder="1" applyAlignment="1">
      <alignment horizontal="center"/>
    </xf>
    <xf numFmtId="0" fontId="18" fillId="14" borderId="2" xfId="0" applyFont="1" applyFill="1" applyBorder="1" applyAlignment="1">
      <alignment horizontal="center"/>
    </xf>
    <xf numFmtId="0" fontId="18" fillId="14" borderId="2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24" fillId="0" borderId="0" xfId="0" applyFont="1"/>
    <xf numFmtId="0" fontId="25" fillId="8" borderId="1" xfId="0" applyFont="1" applyFill="1" applyBorder="1" applyAlignment="1">
      <alignment horizontal="center" vertical="top" wrapText="1"/>
    </xf>
    <xf numFmtId="0" fontId="25" fillId="8" borderId="41" xfId="0" applyFont="1" applyFill="1" applyBorder="1" applyAlignment="1">
      <alignment horizontal="center" vertical="top" wrapText="1"/>
    </xf>
    <xf numFmtId="0" fontId="25" fillId="9" borderId="1" xfId="0" applyFont="1" applyFill="1" applyBorder="1" applyAlignment="1">
      <alignment horizontal="center" vertical="top" wrapText="1"/>
    </xf>
    <xf numFmtId="0" fontId="25" fillId="9" borderId="41" xfId="0" applyFont="1" applyFill="1" applyBorder="1" applyAlignment="1">
      <alignment horizontal="center" vertical="top" wrapText="1"/>
    </xf>
    <xf numFmtId="0" fontId="25" fillId="10" borderId="1" xfId="0" applyFont="1" applyFill="1" applyBorder="1" applyAlignment="1">
      <alignment horizontal="center" vertical="top" wrapText="1"/>
    </xf>
    <xf numFmtId="0" fontId="25" fillId="10" borderId="18" xfId="0" applyFont="1" applyFill="1" applyBorder="1" applyAlignment="1">
      <alignment horizontal="center" vertical="top" wrapText="1"/>
    </xf>
    <xf numFmtId="0" fontId="25" fillId="13" borderId="2" xfId="0" applyFont="1" applyFill="1" applyBorder="1" applyAlignment="1">
      <alignment horizontal="center" vertical="top" wrapText="1"/>
    </xf>
    <xf numFmtId="0" fontId="25" fillId="13" borderId="18" xfId="0" applyFont="1" applyFill="1" applyBorder="1" applyAlignment="1">
      <alignment horizontal="center" vertical="top" wrapText="1"/>
    </xf>
    <xf numFmtId="0" fontId="25" fillId="14" borderId="2" xfId="0" applyFont="1" applyFill="1" applyBorder="1" applyAlignment="1">
      <alignment horizontal="center" vertical="top" wrapText="1"/>
    </xf>
    <xf numFmtId="0" fontId="25" fillId="14" borderId="18" xfId="0" applyFont="1" applyFill="1" applyBorder="1" applyAlignment="1">
      <alignment horizontal="center" vertical="top" wrapText="1"/>
    </xf>
    <xf numFmtId="0" fontId="25" fillId="5" borderId="3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/>
    </xf>
    <xf numFmtId="3" fontId="24" fillId="8" borderId="4" xfId="0" applyNumberFormat="1" applyFont="1" applyFill="1" applyBorder="1"/>
    <xf numFmtId="3" fontId="26" fillId="8" borderId="42" xfId="0" applyNumberFormat="1" applyFont="1" applyFill="1" applyBorder="1"/>
    <xf numFmtId="3" fontId="24" fillId="9" borderId="4" xfId="0" applyNumberFormat="1" applyFont="1" applyFill="1" applyBorder="1"/>
    <xf numFmtId="3" fontId="24" fillId="9" borderId="42" xfId="0" applyNumberFormat="1" applyFont="1" applyFill="1" applyBorder="1"/>
    <xf numFmtId="3" fontId="24" fillId="10" borderId="4" xfId="0" applyNumberFormat="1" applyFont="1" applyFill="1" applyBorder="1"/>
    <xf numFmtId="3" fontId="26" fillId="10" borderId="45" xfId="0" applyNumberFormat="1" applyFont="1" applyFill="1" applyBorder="1"/>
    <xf numFmtId="3" fontId="24" fillId="13" borderId="5" xfId="0" applyNumberFormat="1" applyFont="1" applyFill="1" applyBorder="1"/>
    <xf numFmtId="3" fontId="24" fillId="13" borderId="45" xfId="0" applyNumberFormat="1" applyFont="1" applyFill="1" applyBorder="1"/>
    <xf numFmtId="3" fontId="24" fillId="14" borderId="5" xfId="0" applyNumberFormat="1" applyFont="1" applyFill="1" applyBorder="1"/>
    <xf numFmtId="3" fontId="24" fillId="14" borderId="45" xfId="0" applyNumberFormat="1" applyFont="1" applyFill="1" applyBorder="1"/>
    <xf numFmtId="3" fontId="25" fillId="5" borderId="6" xfId="0" applyNumberFormat="1" applyFont="1" applyFill="1" applyBorder="1"/>
    <xf numFmtId="0" fontId="25" fillId="0" borderId="9" xfId="0" applyFont="1" applyFill="1" applyBorder="1" applyAlignment="1">
      <alignment horizontal="center"/>
    </xf>
    <xf numFmtId="3" fontId="24" fillId="8" borderId="7" xfId="0" applyNumberFormat="1" applyFont="1" applyFill="1" applyBorder="1"/>
    <xf numFmtId="3" fontId="26" fillId="8" borderId="43" xfId="0" applyNumberFormat="1" applyFont="1" applyFill="1" applyBorder="1"/>
    <xf numFmtId="3" fontId="24" fillId="9" borderId="7" xfId="0" applyNumberFormat="1" applyFont="1" applyFill="1" applyBorder="1"/>
    <xf numFmtId="3" fontId="24" fillId="9" borderId="43" xfId="0" applyNumberFormat="1" applyFont="1" applyFill="1" applyBorder="1"/>
    <xf numFmtId="3" fontId="24" fillId="10" borderId="7" xfId="0" applyNumberFormat="1" applyFont="1" applyFill="1" applyBorder="1"/>
    <xf numFmtId="3" fontId="26" fillId="10" borderId="46" xfId="0" applyNumberFormat="1" applyFont="1" applyFill="1" applyBorder="1"/>
    <xf numFmtId="3" fontId="24" fillId="13" borderId="8" xfId="0" applyNumberFormat="1" applyFont="1" applyFill="1" applyBorder="1"/>
    <xf numFmtId="3" fontId="24" fillId="13" borderId="46" xfId="0" applyNumberFormat="1" applyFont="1" applyFill="1" applyBorder="1"/>
    <xf numFmtId="3" fontId="24" fillId="14" borderId="8" xfId="0" applyNumberFormat="1" applyFont="1" applyFill="1" applyBorder="1"/>
    <xf numFmtId="3" fontId="24" fillId="14" borderId="46" xfId="0" applyNumberFormat="1" applyFont="1" applyFill="1" applyBorder="1"/>
    <xf numFmtId="3" fontId="26" fillId="9" borderId="43" xfId="0" applyNumberFormat="1" applyFont="1" applyFill="1" applyBorder="1"/>
    <xf numFmtId="3" fontId="25" fillId="5" borderId="9" xfId="0" applyNumberFormat="1" applyFont="1" applyFill="1" applyBorder="1"/>
    <xf numFmtId="3" fontId="24" fillId="8" borderId="43" xfId="0" applyNumberFormat="1" applyFont="1" applyFill="1" applyBorder="1"/>
    <xf numFmtId="3" fontId="24" fillId="10" borderId="46" xfId="0" applyNumberFormat="1" applyFont="1" applyFill="1" applyBorder="1"/>
    <xf numFmtId="0" fontId="25" fillId="0" borderId="25" xfId="0" applyFont="1" applyFill="1" applyBorder="1" applyAlignment="1">
      <alignment horizontal="center"/>
    </xf>
    <xf numFmtId="3" fontId="24" fillId="8" borderId="28" xfId="0" applyNumberFormat="1" applyFont="1" applyFill="1" applyBorder="1"/>
    <xf numFmtId="3" fontId="26" fillId="8" borderId="47" xfId="0" applyNumberFormat="1" applyFont="1" applyFill="1" applyBorder="1"/>
    <xf numFmtId="3" fontId="24" fillId="9" borderId="28" xfId="0" applyNumberFormat="1" applyFont="1" applyFill="1" applyBorder="1"/>
    <xf numFmtId="3" fontId="24" fillId="9" borderId="47" xfId="0" applyNumberFormat="1" applyFont="1" applyFill="1" applyBorder="1"/>
    <xf numFmtId="3" fontId="24" fillId="10" borderId="28" xfId="0" applyNumberFormat="1" applyFont="1" applyFill="1" applyBorder="1"/>
    <xf numFmtId="3" fontId="26" fillId="10" borderId="48" xfId="0" applyNumberFormat="1" applyFont="1" applyFill="1" applyBorder="1"/>
    <xf numFmtId="3" fontId="24" fillId="13" borderId="24" xfId="0" applyNumberFormat="1" applyFont="1" applyFill="1" applyBorder="1"/>
    <xf numFmtId="3" fontId="24" fillId="13" borderId="48" xfId="0" applyNumberFormat="1" applyFont="1" applyFill="1" applyBorder="1"/>
    <xf numFmtId="3" fontId="24" fillId="14" borderId="24" xfId="0" applyNumberFormat="1" applyFont="1" applyFill="1" applyBorder="1"/>
    <xf numFmtId="3" fontId="24" fillId="14" borderId="48" xfId="0" applyNumberFormat="1" applyFont="1" applyFill="1" applyBorder="1"/>
    <xf numFmtId="3" fontId="25" fillId="5" borderId="25" xfId="0" applyNumberFormat="1" applyFont="1" applyFill="1" applyBorder="1"/>
    <xf numFmtId="0" fontId="25" fillId="0" borderId="3" xfId="0" applyFont="1" applyBorder="1" applyAlignment="1">
      <alignment horizontal="center"/>
    </xf>
    <xf numFmtId="3" fontId="25" fillId="8" borderId="1" xfId="0" applyNumberFormat="1" applyFont="1" applyFill="1" applyBorder="1"/>
    <xf numFmtId="3" fontId="25" fillId="8" borderId="41" xfId="0" applyNumberFormat="1" applyFont="1" applyFill="1" applyBorder="1"/>
    <xf numFmtId="3" fontId="25" fillId="9" borderId="1" xfId="0" applyNumberFormat="1" applyFont="1" applyFill="1" applyBorder="1"/>
    <xf numFmtId="3" fontId="25" fillId="9" borderId="41" xfId="0" applyNumberFormat="1" applyFont="1" applyFill="1" applyBorder="1"/>
    <xf numFmtId="3" fontId="25" fillId="10" borderId="1" xfId="0" applyNumberFormat="1" applyFont="1" applyFill="1" applyBorder="1"/>
    <xf numFmtId="3" fontId="25" fillId="10" borderId="18" xfId="0" applyNumberFormat="1" applyFont="1" applyFill="1" applyBorder="1"/>
    <xf numFmtId="3" fontId="25" fillId="13" borderId="2" xfId="0" applyNumberFormat="1" applyFont="1" applyFill="1" applyBorder="1"/>
    <xf numFmtId="3" fontId="25" fillId="13" borderId="18" xfId="0" applyNumberFormat="1" applyFont="1" applyFill="1" applyBorder="1"/>
    <xf numFmtId="3" fontId="25" fillId="14" borderId="2" xfId="0" applyNumberFormat="1" applyFont="1" applyFill="1" applyBorder="1"/>
    <xf numFmtId="3" fontId="25" fillId="14" borderId="18" xfId="0" applyNumberFormat="1" applyFont="1" applyFill="1" applyBorder="1"/>
    <xf numFmtId="3" fontId="25" fillId="5" borderId="3" xfId="0" applyNumberFormat="1" applyFont="1" applyFill="1" applyBorder="1"/>
  </cellXfs>
  <cellStyles count="2">
    <cellStyle name="Normální" xfId="0" builtinId="0"/>
    <cellStyle name="normální 2 10" xfId="1" xr:uid="{0A181DBA-3410-4D12-AC44-9008D620D0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AEAC4-8CEC-449D-BBEF-2A161CEDA875}">
  <sheetPr>
    <pageSetUpPr fitToPage="1"/>
  </sheetPr>
  <dimension ref="A1:H48"/>
  <sheetViews>
    <sheetView tabSelected="1" workbookViewId="0">
      <selection activeCell="G5" sqref="G5"/>
    </sheetView>
  </sheetViews>
  <sheetFormatPr defaultRowHeight="15" x14ac:dyDescent="0.25"/>
  <cols>
    <col min="1" max="1" width="7" customWidth="1"/>
    <col min="2" max="2" width="59.140625" customWidth="1"/>
    <col min="3" max="3" width="30.7109375" customWidth="1"/>
    <col min="4" max="4" width="38.28515625" customWidth="1"/>
    <col min="5" max="5" width="14.7109375" customWidth="1"/>
  </cols>
  <sheetData>
    <row r="1" spans="1:4" ht="21.75" x14ac:dyDescent="0.4">
      <c r="A1" s="118" t="s">
        <v>208</v>
      </c>
      <c r="B1" s="118"/>
      <c r="C1" s="118"/>
    </row>
    <row r="2" spans="1:4" ht="21.75" x14ac:dyDescent="0.4">
      <c r="A2" s="118"/>
      <c r="B2" s="118"/>
      <c r="C2" s="118"/>
    </row>
    <row r="3" spans="1:4" ht="15.75" thickBot="1" x14ac:dyDescent="0.3"/>
    <row r="4" spans="1:4" ht="16.5" thickBot="1" x14ac:dyDescent="0.35">
      <c r="A4" s="1" t="s">
        <v>0</v>
      </c>
      <c r="B4" s="37" t="s">
        <v>1</v>
      </c>
      <c r="C4" s="3" t="s">
        <v>206</v>
      </c>
    </row>
    <row r="5" spans="1:4" ht="15.75" x14ac:dyDescent="0.3">
      <c r="A5" s="4">
        <v>501</v>
      </c>
      <c r="B5" s="5" t="s">
        <v>2</v>
      </c>
      <c r="C5" s="6">
        <v>1112500</v>
      </c>
    </row>
    <row r="6" spans="1:4" ht="15.75" x14ac:dyDescent="0.3">
      <c r="A6" s="7">
        <v>511</v>
      </c>
      <c r="B6" s="8" t="s">
        <v>3</v>
      </c>
      <c r="C6" s="9">
        <v>100000</v>
      </c>
      <c r="D6" s="29"/>
    </row>
    <row r="7" spans="1:4" ht="15.75" x14ac:dyDescent="0.3">
      <c r="A7" s="7">
        <v>512</v>
      </c>
      <c r="B7" s="8" t="s">
        <v>4</v>
      </c>
      <c r="C7" s="9">
        <v>972270</v>
      </c>
      <c r="D7" s="21"/>
    </row>
    <row r="8" spans="1:4" ht="15.75" x14ac:dyDescent="0.3">
      <c r="A8" s="7">
        <v>513</v>
      </c>
      <c r="B8" s="8" t="s">
        <v>5</v>
      </c>
      <c r="C8" s="9">
        <v>300000</v>
      </c>
      <c r="D8" s="21"/>
    </row>
    <row r="9" spans="1:4" ht="15.75" x14ac:dyDescent="0.3">
      <c r="A9" s="7">
        <v>518</v>
      </c>
      <c r="B9" s="8" t="s">
        <v>6</v>
      </c>
      <c r="C9" s="9">
        <v>6585596</v>
      </c>
      <c r="D9" s="29"/>
    </row>
    <row r="10" spans="1:4" ht="15.75" x14ac:dyDescent="0.3">
      <c r="A10" s="7">
        <v>521</v>
      </c>
      <c r="B10" s="8" t="s">
        <v>7</v>
      </c>
      <c r="C10" s="9">
        <v>58961300</v>
      </c>
      <c r="D10" s="29"/>
    </row>
    <row r="11" spans="1:4" ht="15.75" x14ac:dyDescent="0.3">
      <c r="A11" s="7">
        <v>524</v>
      </c>
      <c r="B11" s="8" t="s">
        <v>8</v>
      </c>
      <c r="C11" s="9">
        <v>19719700</v>
      </c>
      <c r="D11" s="29"/>
    </row>
    <row r="12" spans="1:4" ht="17.25" customHeight="1" x14ac:dyDescent="0.3">
      <c r="A12" s="7">
        <v>527</v>
      </c>
      <c r="B12" s="8" t="s">
        <v>9</v>
      </c>
      <c r="C12" s="10">
        <v>600000</v>
      </c>
    </row>
    <row r="13" spans="1:4" ht="17.25" customHeight="1" x14ac:dyDescent="0.3">
      <c r="A13" s="7">
        <v>542</v>
      </c>
      <c r="B13" s="8" t="s">
        <v>170</v>
      </c>
      <c r="C13" s="10">
        <v>100000</v>
      </c>
    </row>
    <row r="14" spans="1:4" ht="15.75" x14ac:dyDescent="0.3">
      <c r="A14" s="7">
        <v>545</v>
      </c>
      <c r="B14" s="8" t="s">
        <v>10</v>
      </c>
      <c r="C14" s="9">
        <v>95000</v>
      </c>
    </row>
    <row r="15" spans="1:4" ht="15.75" x14ac:dyDescent="0.3">
      <c r="A15" s="7">
        <v>546</v>
      </c>
      <c r="B15" s="8" t="s">
        <v>178</v>
      </c>
      <c r="C15" s="9">
        <v>30000</v>
      </c>
    </row>
    <row r="16" spans="1:4" ht="15.75" x14ac:dyDescent="0.3">
      <c r="A16" s="7">
        <v>549</v>
      </c>
      <c r="B16" s="8" t="s">
        <v>11</v>
      </c>
      <c r="C16" s="9">
        <v>5653254</v>
      </c>
      <c r="D16" s="29"/>
    </row>
    <row r="17" spans="1:8" ht="16.5" thickBot="1" x14ac:dyDescent="0.35">
      <c r="A17" s="7">
        <v>551</v>
      </c>
      <c r="B17" s="8" t="s">
        <v>23</v>
      </c>
      <c r="C17" s="11">
        <v>7550000</v>
      </c>
    </row>
    <row r="18" spans="1:8" ht="16.5" thickBot="1" x14ac:dyDescent="0.35">
      <c r="A18" s="12"/>
      <c r="B18" s="13" t="s">
        <v>12</v>
      </c>
      <c r="C18" s="14">
        <f>SUM(C5:C17)</f>
        <v>101779620</v>
      </c>
    </row>
    <row r="19" spans="1:8" ht="16.5" thickBot="1" x14ac:dyDescent="0.35">
      <c r="A19" s="15"/>
      <c r="B19" s="16"/>
      <c r="C19" s="17"/>
    </row>
    <row r="20" spans="1:8" ht="15.75" x14ac:dyDescent="0.3">
      <c r="A20" s="18">
        <v>601</v>
      </c>
      <c r="B20" s="19" t="s">
        <v>13</v>
      </c>
      <c r="C20" s="20">
        <v>75000</v>
      </c>
      <c r="D20" s="29"/>
      <c r="E20" s="30"/>
      <c r="F20" s="30"/>
      <c r="G20" s="30"/>
      <c r="H20" s="30"/>
    </row>
    <row r="21" spans="1:8" ht="15.75" x14ac:dyDescent="0.3">
      <c r="A21" s="7">
        <v>602</v>
      </c>
      <c r="B21" s="8" t="s">
        <v>14</v>
      </c>
      <c r="C21" s="9">
        <v>1020000</v>
      </c>
      <c r="D21" s="29"/>
      <c r="E21" s="30"/>
      <c r="F21" s="30"/>
      <c r="G21" s="30"/>
      <c r="H21" s="30"/>
    </row>
    <row r="22" spans="1:8" ht="15.75" x14ac:dyDescent="0.3">
      <c r="A22" s="7">
        <v>644</v>
      </c>
      <c r="B22" s="8" t="s">
        <v>15</v>
      </c>
      <c r="C22" s="9">
        <v>5530000</v>
      </c>
      <c r="D22" s="29"/>
      <c r="E22" s="30"/>
      <c r="F22" s="30"/>
      <c r="G22" s="30"/>
      <c r="H22" s="30"/>
    </row>
    <row r="23" spans="1:8" ht="15.75" x14ac:dyDescent="0.3">
      <c r="A23" s="7">
        <v>645</v>
      </c>
      <c r="B23" s="8" t="s">
        <v>84</v>
      </c>
      <c r="C23" s="9">
        <v>30000</v>
      </c>
      <c r="D23" s="29"/>
      <c r="E23" s="30"/>
      <c r="F23" s="30"/>
      <c r="G23" s="30"/>
      <c r="H23" s="30"/>
    </row>
    <row r="24" spans="1:8" ht="15.75" x14ac:dyDescent="0.3">
      <c r="A24" s="7">
        <v>648</v>
      </c>
      <c r="B24" s="8" t="s">
        <v>220</v>
      </c>
      <c r="C24" s="9">
        <v>5520000</v>
      </c>
      <c r="D24" s="29"/>
      <c r="E24" s="30"/>
      <c r="F24" s="30"/>
      <c r="G24" s="30"/>
      <c r="H24" s="30"/>
    </row>
    <row r="25" spans="1:8" ht="15.75" x14ac:dyDescent="0.3">
      <c r="A25" s="7">
        <v>649</v>
      </c>
      <c r="B25" s="8" t="s">
        <v>17</v>
      </c>
      <c r="C25" s="9">
        <v>5000000</v>
      </c>
      <c r="D25" s="30"/>
      <c r="E25" s="30"/>
      <c r="F25" s="30"/>
      <c r="G25" s="30"/>
      <c r="H25" s="30"/>
    </row>
    <row r="26" spans="1:8" ht="16.5" thickBot="1" x14ac:dyDescent="0.35">
      <c r="A26" s="22">
        <v>691</v>
      </c>
      <c r="B26" s="23" t="s">
        <v>214</v>
      </c>
      <c r="C26" s="24">
        <v>84604620</v>
      </c>
      <c r="D26" s="29"/>
      <c r="E26" s="124"/>
      <c r="F26" s="30"/>
      <c r="G26" s="30"/>
      <c r="H26" s="30"/>
    </row>
    <row r="27" spans="1:8" ht="16.5" thickBot="1" x14ac:dyDescent="0.35">
      <c r="A27" s="12"/>
      <c r="B27" s="25" t="s">
        <v>18</v>
      </c>
      <c r="C27" s="14">
        <f>SUM(C20:C26)</f>
        <v>101779620</v>
      </c>
      <c r="D27" s="30"/>
      <c r="E27" s="124"/>
      <c r="F27" s="30"/>
      <c r="G27" s="30"/>
      <c r="H27" s="30"/>
    </row>
    <row r="28" spans="1:8" ht="15.75" x14ac:dyDescent="0.3">
      <c r="A28" s="16"/>
      <c r="B28" s="16"/>
      <c r="C28" s="119"/>
      <c r="D28" s="30"/>
      <c r="E28" s="124"/>
      <c r="F28" s="30"/>
      <c r="G28" s="30"/>
      <c r="H28" s="30"/>
    </row>
    <row r="29" spans="1:8" x14ac:dyDescent="0.25">
      <c r="D29" s="30"/>
      <c r="E29" s="124"/>
      <c r="F29" s="30"/>
      <c r="G29" s="30"/>
      <c r="H29" s="30"/>
    </row>
    <row r="30" spans="1:8" ht="15.75" x14ac:dyDescent="0.3">
      <c r="A30" s="31" t="s">
        <v>215</v>
      </c>
      <c r="B30" s="21"/>
      <c r="C30" s="21"/>
    </row>
    <row r="31" spans="1:8" ht="15.75" x14ac:dyDescent="0.3">
      <c r="A31" s="31" t="s">
        <v>151</v>
      </c>
      <c r="B31" s="21"/>
      <c r="C31" s="21"/>
    </row>
    <row r="32" spans="1:8" ht="15.75" x14ac:dyDescent="0.3">
      <c r="A32" s="31"/>
      <c r="B32" s="21"/>
      <c r="C32" s="21"/>
    </row>
    <row r="33" spans="1:3" ht="15.75" x14ac:dyDescent="0.3">
      <c r="A33" s="31"/>
      <c r="B33" s="21"/>
      <c r="C33" s="21"/>
    </row>
    <row r="34" spans="1:3" ht="15.75" x14ac:dyDescent="0.3">
      <c r="A34" s="31"/>
      <c r="B34" s="21"/>
      <c r="C34" s="21"/>
    </row>
    <row r="35" spans="1:3" ht="15.75" x14ac:dyDescent="0.3">
      <c r="A35" s="21"/>
      <c r="B35" s="21"/>
      <c r="C35" s="21"/>
    </row>
    <row r="36" spans="1:3" ht="15.75" x14ac:dyDescent="0.3">
      <c r="A36" s="21"/>
      <c r="B36" s="21"/>
      <c r="C36" s="21"/>
    </row>
    <row r="37" spans="1:3" ht="15.75" x14ac:dyDescent="0.3">
      <c r="C37" s="21"/>
    </row>
    <row r="38" spans="1:3" ht="15.75" x14ac:dyDescent="0.3">
      <c r="C38" s="28" t="s">
        <v>21</v>
      </c>
    </row>
    <row r="39" spans="1:3" ht="15.75" x14ac:dyDescent="0.3">
      <c r="C39" s="27" t="s">
        <v>22</v>
      </c>
    </row>
    <row r="40" spans="1:3" ht="15.75" x14ac:dyDescent="0.3">
      <c r="A40" s="21"/>
      <c r="B40" s="21"/>
    </row>
    <row r="41" spans="1:3" ht="15.75" x14ac:dyDescent="0.3">
      <c r="A41" s="21"/>
      <c r="B41" s="21"/>
    </row>
    <row r="46" spans="1:3" ht="15.75" x14ac:dyDescent="0.3">
      <c r="A46" s="26" t="s">
        <v>148</v>
      </c>
      <c r="B46" s="21"/>
    </row>
    <row r="47" spans="1:3" ht="15.75" x14ac:dyDescent="0.3">
      <c r="A47" s="26" t="s">
        <v>19</v>
      </c>
      <c r="B47" s="21"/>
    </row>
    <row r="48" spans="1:3" ht="15.75" x14ac:dyDescent="0.3">
      <c r="A48" s="26" t="s">
        <v>20</v>
      </c>
      <c r="B48" s="21"/>
    </row>
  </sheetData>
  <pageMargins left="0.7" right="0.7" top="0.78740157499999996" bottom="0.78740157499999996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0B47B-6BD6-4B6D-8081-D7993E418E1A}">
  <sheetPr>
    <pageSetUpPr fitToPage="1"/>
  </sheetPr>
  <dimension ref="A1:S31"/>
  <sheetViews>
    <sheetView topLeftCell="F1" workbookViewId="0">
      <selection activeCell="G13" sqref="G13"/>
    </sheetView>
  </sheetViews>
  <sheetFormatPr defaultRowHeight="15" x14ac:dyDescent="0.25"/>
  <cols>
    <col min="1" max="1" width="8" customWidth="1"/>
    <col min="2" max="2" width="42.85546875" customWidth="1"/>
    <col min="3" max="3" width="21.5703125" customWidth="1"/>
    <col min="4" max="5" width="63.7109375" customWidth="1"/>
    <col min="6" max="6" width="19.5703125" customWidth="1"/>
    <col min="7" max="7" width="10.7109375" customWidth="1"/>
    <col min="8" max="8" width="12" customWidth="1"/>
    <col min="9" max="9" width="11.7109375" customWidth="1"/>
    <col min="10" max="10" width="12.42578125" customWidth="1"/>
    <col min="11" max="11" width="11.28515625" customWidth="1"/>
    <col min="12" max="12" width="11.7109375" customWidth="1"/>
    <col min="13" max="13" width="12.28515625" customWidth="1"/>
    <col min="14" max="14" width="12.7109375" customWidth="1"/>
    <col min="15" max="15" width="11.85546875" customWidth="1"/>
    <col min="16" max="16" width="12.7109375" customWidth="1"/>
    <col min="17" max="17" width="12" customWidth="1"/>
    <col min="18" max="18" width="12.140625" customWidth="1"/>
    <col min="19" max="19" width="15.5703125" customWidth="1"/>
  </cols>
  <sheetData>
    <row r="1" spans="1:19" ht="21" x14ac:dyDescent="0.35">
      <c r="A1" s="88" t="s">
        <v>204</v>
      </c>
      <c r="B1" s="89"/>
      <c r="C1" s="89"/>
      <c r="D1" s="89"/>
      <c r="E1" s="89"/>
      <c r="F1" s="96" t="s">
        <v>171</v>
      </c>
    </row>
    <row r="2" spans="1:19" ht="17.25" thickBot="1" x14ac:dyDescent="0.35">
      <c r="A2" s="90"/>
      <c r="B2" s="90"/>
      <c r="C2" s="90"/>
      <c r="D2" s="90"/>
      <c r="E2" s="90"/>
    </row>
    <row r="3" spans="1:19" ht="26.25" customHeight="1" thickBot="1" x14ac:dyDescent="0.35">
      <c r="A3" s="340" t="s">
        <v>97</v>
      </c>
      <c r="B3" s="341"/>
      <c r="C3" s="111" t="s">
        <v>98</v>
      </c>
      <c r="D3" s="111" t="s">
        <v>149</v>
      </c>
      <c r="E3" s="193"/>
      <c r="G3" s="352">
        <v>2017</v>
      </c>
      <c r="H3" s="353"/>
      <c r="I3" s="354">
        <v>2018</v>
      </c>
      <c r="J3" s="355"/>
      <c r="K3" s="356">
        <v>2019</v>
      </c>
      <c r="L3" s="357"/>
      <c r="M3" s="358">
        <v>2020</v>
      </c>
      <c r="N3" s="359"/>
      <c r="O3" s="360">
        <v>2021</v>
      </c>
      <c r="P3" s="361"/>
      <c r="Q3" s="354">
        <v>2022</v>
      </c>
      <c r="R3" s="355"/>
      <c r="S3" s="362">
        <v>2023</v>
      </c>
    </row>
    <row r="4" spans="1:19" ht="19.5" customHeight="1" thickBot="1" x14ac:dyDescent="0.4">
      <c r="A4" s="91">
        <v>3220</v>
      </c>
      <c r="B4" s="115" t="s">
        <v>99</v>
      </c>
      <c r="C4" s="112">
        <v>180000</v>
      </c>
      <c r="D4" s="195" t="s">
        <v>100</v>
      </c>
      <c r="E4" s="194"/>
      <c r="F4" s="363"/>
      <c r="G4" s="364" t="s">
        <v>221</v>
      </c>
      <c r="H4" s="365" t="s">
        <v>222</v>
      </c>
      <c r="I4" s="366" t="s">
        <v>221</v>
      </c>
      <c r="J4" s="367" t="s">
        <v>222</v>
      </c>
      <c r="K4" s="368" t="s">
        <v>221</v>
      </c>
      <c r="L4" s="369" t="s">
        <v>223</v>
      </c>
      <c r="M4" s="370" t="s">
        <v>224</v>
      </c>
      <c r="N4" s="371" t="s">
        <v>223</v>
      </c>
      <c r="O4" s="372" t="s">
        <v>225</v>
      </c>
      <c r="P4" s="373" t="s">
        <v>222</v>
      </c>
      <c r="Q4" s="366" t="s">
        <v>225</v>
      </c>
      <c r="R4" s="367" t="s">
        <v>222</v>
      </c>
      <c r="S4" s="374" t="s">
        <v>225</v>
      </c>
    </row>
    <row r="5" spans="1:19" ht="30" customHeight="1" x14ac:dyDescent="0.35">
      <c r="A5" s="92">
        <v>3230</v>
      </c>
      <c r="B5" s="116" t="s">
        <v>101</v>
      </c>
      <c r="C5" s="113">
        <v>320000</v>
      </c>
      <c r="D5" s="196" t="s">
        <v>169</v>
      </c>
      <c r="E5" s="194"/>
      <c r="F5" s="375" t="s">
        <v>125</v>
      </c>
      <c r="G5" s="376">
        <v>45000</v>
      </c>
      <c r="H5" s="377">
        <v>57000</v>
      </c>
      <c r="I5" s="378">
        <v>80000</v>
      </c>
      <c r="J5" s="379">
        <v>64000</v>
      </c>
      <c r="K5" s="380">
        <v>75000</v>
      </c>
      <c r="L5" s="381">
        <v>78590</v>
      </c>
      <c r="M5" s="382">
        <v>150000</v>
      </c>
      <c r="N5" s="383">
        <v>97955</v>
      </c>
      <c r="O5" s="384">
        <v>150000</v>
      </c>
      <c r="P5" s="385">
        <v>92290</v>
      </c>
      <c r="Q5" s="378">
        <v>150000</v>
      </c>
      <c r="R5" s="379">
        <v>128000</v>
      </c>
      <c r="S5" s="386">
        <v>180000</v>
      </c>
    </row>
    <row r="6" spans="1:19" ht="30.75" customHeight="1" x14ac:dyDescent="0.35">
      <c r="A6" s="92">
        <v>3240</v>
      </c>
      <c r="B6" s="116" t="s">
        <v>102</v>
      </c>
      <c r="C6" s="113">
        <v>210000</v>
      </c>
      <c r="D6" s="196" t="s">
        <v>103</v>
      </c>
      <c r="E6" s="194"/>
      <c r="F6" s="387" t="s">
        <v>126</v>
      </c>
      <c r="G6" s="388">
        <v>70000</v>
      </c>
      <c r="H6" s="389">
        <v>75000</v>
      </c>
      <c r="I6" s="390">
        <v>120000</v>
      </c>
      <c r="J6" s="391">
        <v>111000</v>
      </c>
      <c r="K6" s="392">
        <v>115000</v>
      </c>
      <c r="L6" s="393">
        <v>167410</v>
      </c>
      <c r="M6" s="394">
        <v>200000</v>
      </c>
      <c r="N6" s="395">
        <v>149787</v>
      </c>
      <c r="O6" s="396">
        <v>200000</v>
      </c>
      <c r="P6" s="397">
        <v>177200</v>
      </c>
      <c r="Q6" s="390">
        <v>290000</v>
      </c>
      <c r="R6" s="398">
        <v>299000</v>
      </c>
      <c r="S6" s="399">
        <v>320000</v>
      </c>
    </row>
    <row r="7" spans="1:19" ht="30" customHeight="1" x14ac:dyDescent="0.35">
      <c r="A7" s="92">
        <v>3250</v>
      </c>
      <c r="B7" s="116" t="s">
        <v>104</v>
      </c>
      <c r="C7" s="113">
        <v>250000</v>
      </c>
      <c r="D7" s="196" t="s">
        <v>143</v>
      </c>
      <c r="E7" s="194"/>
      <c r="F7" s="387" t="s">
        <v>127</v>
      </c>
      <c r="G7" s="388">
        <v>100000</v>
      </c>
      <c r="H7" s="400">
        <v>77500</v>
      </c>
      <c r="I7" s="390">
        <v>130000</v>
      </c>
      <c r="J7" s="391">
        <v>108000</v>
      </c>
      <c r="K7" s="392">
        <v>125000</v>
      </c>
      <c r="L7" s="401">
        <v>121050</v>
      </c>
      <c r="M7" s="394">
        <v>150000</v>
      </c>
      <c r="N7" s="395">
        <v>142628</v>
      </c>
      <c r="O7" s="396">
        <v>160000</v>
      </c>
      <c r="P7" s="397">
        <v>131750</v>
      </c>
      <c r="Q7" s="390">
        <v>200000</v>
      </c>
      <c r="R7" s="391">
        <v>158000</v>
      </c>
      <c r="S7" s="399">
        <v>210000</v>
      </c>
    </row>
    <row r="8" spans="1:19" ht="30" customHeight="1" x14ac:dyDescent="0.35">
      <c r="A8" s="92">
        <v>3310</v>
      </c>
      <c r="B8" s="116" t="s">
        <v>105</v>
      </c>
      <c r="C8" s="113">
        <v>400000</v>
      </c>
      <c r="D8" s="196" t="s">
        <v>106</v>
      </c>
      <c r="E8" s="194"/>
      <c r="F8" s="387" t="s">
        <v>122</v>
      </c>
      <c r="G8" s="388"/>
      <c r="H8" s="400">
        <v>114000</v>
      </c>
      <c r="I8" s="390">
        <v>120000</v>
      </c>
      <c r="J8" s="391">
        <v>113000</v>
      </c>
      <c r="K8" s="392">
        <v>120000</v>
      </c>
      <c r="L8" s="393">
        <v>141150</v>
      </c>
      <c r="M8" s="394">
        <v>200000</v>
      </c>
      <c r="N8" s="395">
        <v>149454</v>
      </c>
      <c r="O8" s="396">
        <v>200000</v>
      </c>
      <c r="P8" s="397">
        <v>157560</v>
      </c>
      <c r="Q8" s="390">
        <v>235000</v>
      </c>
      <c r="R8" s="391">
        <v>219000</v>
      </c>
      <c r="S8" s="399">
        <v>250000</v>
      </c>
    </row>
    <row r="9" spans="1:19" ht="31.5" customHeight="1" x14ac:dyDescent="0.35">
      <c r="A9" s="92">
        <v>3350</v>
      </c>
      <c r="B9" s="116" t="s">
        <v>107</v>
      </c>
      <c r="C9" s="113">
        <v>50000</v>
      </c>
      <c r="D9" s="196" t="s">
        <v>144</v>
      </c>
      <c r="E9" s="194"/>
      <c r="F9" s="387" t="s">
        <v>128</v>
      </c>
      <c r="G9" s="388">
        <v>70000</v>
      </c>
      <c r="H9" s="389">
        <v>164000</v>
      </c>
      <c r="I9" s="390">
        <v>250000</v>
      </c>
      <c r="J9" s="398">
        <v>258000</v>
      </c>
      <c r="K9" s="392">
        <v>270000</v>
      </c>
      <c r="L9" s="393">
        <v>335565</v>
      </c>
      <c r="M9" s="394">
        <v>360000</v>
      </c>
      <c r="N9" s="395">
        <v>270754</v>
      </c>
      <c r="O9" s="396">
        <v>340000</v>
      </c>
      <c r="P9" s="397">
        <v>245000</v>
      </c>
      <c r="Q9" s="390">
        <v>375000</v>
      </c>
      <c r="R9" s="391">
        <v>323000</v>
      </c>
      <c r="S9" s="399">
        <v>400000</v>
      </c>
    </row>
    <row r="10" spans="1:19" ht="29.25" customHeight="1" x14ac:dyDescent="0.35">
      <c r="A10" s="92">
        <v>3380</v>
      </c>
      <c r="B10" s="116" t="s">
        <v>108</v>
      </c>
      <c r="C10" s="113">
        <v>240000</v>
      </c>
      <c r="D10" s="196" t="s">
        <v>150</v>
      </c>
      <c r="E10" s="194"/>
      <c r="F10" s="387" t="s">
        <v>129</v>
      </c>
      <c r="G10" s="388">
        <v>30000</v>
      </c>
      <c r="H10" s="400">
        <v>26000</v>
      </c>
      <c r="I10" s="390">
        <v>45000</v>
      </c>
      <c r="J10" s="391">
        <v>26600</v>
      </c>
      <c r="K10" s="392">
        <v>35000</v>
      </c>
      <c r="L10" s="401">
        <v>28561</v>
      </c>
      <c r="M10" s="394">
        <v>40000</v>
      </c>
      <c r="N10" s="395">
        <v>25566</v>
      </c>
      <c r="O10" s="396">
        <v>40000</v>
      </c>
      <c r="P10" s="397">
        <v>23000</v>
      </c>
      <c r="Q10" s="390">
        <v>40000</v>
      </c>
      <c r="R10" s="391">
        <v>33000</v>
      </c>
      <c r="S10" s="399">
        <v>50000</v>
      </c>
    </row>
    <row r="11" spans="1:19" ht="30.75" customHeight="1" thickBot="1" x14ac:dyDescent="0.4">
      <c r="A11" s="93">
        <v>3390</v>
      </c>
      <c r="B11" s="117" t="s">
        <v>109</v>
      </c>
      <c r="C11" s="114">
        <v>220000</v>
      </c>
      <c r="D11" s="197" t="s">
        <v>110</v>
      </c>
      <c r="E11" s="194"/>
      <c r="F11" s="387" t="s">
        <v>130</v>
      </c>
      <c r="G11" s="388">
        <v>120000</v>
      </c>
      <c r="H11" s="400">
        <v>97000</v>
      </c>
      <c r="I11" s="390">
        <v>145000</v>
      </c>
      <c r="J11" s="391">
        <v>113000</v>
      </c>
      <c r="K11" s="392">
        <v>125000</v>
      </c>
      <c r="L11" s="393">
        <v>127080</v>
      </c>
      <c r="M11" s="394">
        <v>160000</v>
      </c>
      <c r="N11" s="395">
        <v>141631</v>
      </c>
      <c r="O11" s="396">
        <v>160000</v>
      </c>
      <c r="P11" s="397">
        <v>155000</v>
      </c>
      <c r="Q11" s="390">
        <v>235000</v>
      </c>
      <c r="R11" s="391">
        <v>181000</v>
      </c>
      <c r="S11" s="399">
        <v>240000</v>
      </c>
    </row>
    <row r="12" spans="1:19" ht="27" customHeight="1" thickBot="1" x14ac:dyDescent="0.3">
      <c r="F12" s="402" t="s">
        <v>131</v>
      </c>
      <c r="G12" s="403">
        <v>100000</v>
      </c>
      <c r="H12" s="404">
        <v>114000</v>
      </c>
      <c r="I12" s="405">
        <v>165000</v>
      </c>
      <c r="J12" s="406">
        <v>153000</v>
      </c>
      <c r="K12" s="407">
        <v>165000</v>
      </c>
      <c r="L12" s="408">
        <v>187640</v>
      </c>
      <c r="M12" s="409">
        <v>200000</v>
      </c>
      <c r="N12" s="410">
        <v>145215</v>
      </c>
      <c r="O12" s="411">
        <v>200000</v>
      </c>
      <c r="P12" s="412">
        <v>168500</v>
      </c>
      <c r="Q12" s="405">
        <v>240000</v>
      </c>
      <c r="R12" s="406">
        <v>217000</v>
      </c>
      <c r="S12" s="413">
        <v>220000</v>
      </c>
    </row>
    <row r="13" spans="1:19" ht="29.25" customHeight="1" thickBot="1" x14ac:dyDescent="0.3">
      <c r="F13" s="414" t="s">
        <v>132</v>
      </c>
      <c r="G13" s="415">
        <f t="shared" ref="G13:L13" si="0">SUM(G5:G12)</f>
        <v>535000</v>
      </c>
      <c r="H13" s="416">
        <f t="shared" si="0"/>
        <v>724500</v>
      </c>
      <c r="I13" s="417">
        <f t="shared" si="0"/>
        <v>1055000</v>
      </c>
      <c r="J13" s="418">
        <f t="shared" si="0"/>
        <v>946600</v>
      </c>
      <c r="K13" s="419">
        <f t="shared" si="0"/>
        <v>1030000</v>
      </c>
      <c r="L13" s="420">
        <f t="shared" si="0"/>
        <v>1187046</v>
      </c>
      <c r="M13" s="421">
        <f t="shared" ref="M13:S13" si="1">SUM(M5:M12)</f>
        <v>1460000</v>
      </c>
      <c r="N13" s="422">
        <f t="shared" si="1"/>
        <v>1122990</v>
      </c>
      <c r="O13" s="423">
        <f t="shared" si="1"/>
        <v>1450000</v>
      </c>
      <c r="P13" s="424">
        <f t="shared" si="1"/>
        <v>1150300</v>
      </c>
      <c r="Q13" s="417">
        <f t="shared" si="1"/>
        <v>1765000</v>
      </c>
      <c r="R13" s="418">
        <f t="shared" si="1"/>
        <v>1558000</v>
      </c>
      <c r="S13" s="425">
        <f t="shared" si="1"/>
        <v>1870000</v>
      </c>
    </row>
    <row r="17" spans="4:5" ht="33.75" customHeight="1" x14ac:dyDescent="0.25"/>
    <row r="18" spans="4:5" ht="21" customHeight="1" x14ac:dyDescent="0.25"/>
    <row r="19" spans="4:5" ht="21" customHeight="1" x14ac:dyDescent="0.25"/>
    <row r="20" spans="4:5" ht="22.5" customHeight="1" x14ac:dyDescent="0.25"/>
    <row r="21" spans="4:5" ht="24" customHeight="1" x14ac:dyDescent="0.25"/>
    <row r="22" spans="4:5" ht="31.5" customHeight="1" x14ac:dyDescent="0.25"/>
    <row r="23" spans="4:5" ht="21.75" customHeight="1" x14ac:dyDescent="0.25"/>
    <row r="24" spans="4:5" ht="23.25" customHeight="1" x14ac:dyDescent="0.25"/>
    <row r="25" spans="4:5" ht="22.5" customHeight="1" x14ac:dyDescent="0.25"/>
    <row r="26" spans="4:5" ht="21.75" customHeight="1" x14ac:dyDescent="0.25"/>
    <row r="27" spans="4:5" ht="21" customHeight="1" x14ac:dyDescent="0.25"/>
    <row r="28" spans="4:5" ht="21.75" customHeight="1" x14ac:dyDescent="0.25"/>
    <row r="29" spans="4:5" ht="21" customHeight="1" x14ac:dyDescent="0.25">
      <c r="D29" s="97"/>
      <c r="E29" s="97"/>
    </row>
    <row r="30" spans="4:5" ht="21.75" customHeight="1" x14ac:dyDescent="0.25"/>
    <row r="31" spans="4:5" ht="27" customHeight="1" x14ac:dyDescent="0.25"/>
  </sheetData>
  <mergeCells count="7">
    <mergeCell ref="O3:P3"/>
    <mergeCell ref="Q3:R3"/>
    <mergeCell ref="A3:B3"/>
    <mergeCell ref="G3:H3"/>
    <mergeCell ref="I3:J3"/>
    <mergeCell ref="K3:L3"/>
    <mergeCell ref="M3:N3"/>
  </mergeCells>
  <pageMargins left="0.7" right="0.7" top="0.78740157499999996" bottom="0.78740157499999996" header="0.3" footer="0.3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0AF93-9FF5-4D5A-B198-C847E6DDE363}">
  <dimension ref="A1"/>
  <sheetViews>
    <sheetView workbookViewId="0">
      <selection activeCell="J29" sqref="J29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5E352-1503-47E2-9CF3-315635FAF681}">
  <sheetPr>
    <pageSetUpPr fitToPage="1"/>
  </sheetPr>
  <dimension ref="A1:I148"/>
  <sheetViews>
    <sheetView topLeftCell="A110" workbookViewId="0">
      <selection activeCell="H143" sqref="H143:I143"/>
    </sheetView>
  </sheetViews>
  <sheetFormatPr defaultRowHeight="15.75" x14ac:dyDescent="0.3"/>
  <cols>
    <col min="1" max="1" width="13.7109375" customWidth="1"/>
    <col min="2" max="2" width="59" customWidth="1"/>
    <col min="3" max="3" width="23.7109375" customWidth="1"/>
    <col min="4" max="4" width="21.5703125" customWidth="1"/>
    <col min="5" max="5" width="24.140625" customWidth="1"/>
    <col min="6" max="6" width="17.5703125" customWidth="1"/>
    <col min="7" max="7" width="18.85546875" style="321" customWidth="1"/>
    <col min="8" max="8" width="23.140625" style="32" customWidth="1"/>
    <col min="9" max="9" width="18.5703125" customWidth="1"/>
    <col min="10" max="10" width="15.28515625" customWidth="1"/>
    <col min="11" max="11" width="14.42578125" customWidth="1"/>
    <col min="12" max="12" width="14.85546875" customWidth="1"/>
    <col min="13" max="13" width="15.85546875" customWidth="1"/>
    <col min="14" max="14" width="14.5703125" customWidth="1"/>
    <col min="15" max="15" width="16.42578125" customWidth="1"/>
  </cols>
  <sheetData>
    <row r="1" spans="1:9" ht="21.75" x14ac:dyDescent="0.4">
      <c r="A1" s="118" t="s">
        <v>209</v>
      </c>
      <c r="B1" s="118"/>
      <c r="C1" s="118"/>
      <c r="D1" s="118"/>
      <c r="E1" s="32"/>
      <c r="F1" s="32"/>
      <c r="G1" s="320"/>
    </row>
    <row r="2" spans="1:9" ht="15.75" customHeight="1" thickBot="1" x14ac:dyDescent="0.45">
      <c r="A2" s="33"/>
      <c r="B2" s="33"/>
      <c r="C2" s="33"/>
      <c r="D2" s="33"/>
    </row>
    <row r="3" spans="1:9" ht="21.75" customHeight="1" thickBot="1" x14ac:dyDescent="0.35">
      <c r="A3" s="34"/>
      <c r="B3" s="34"/>
      <c r="C3" s="345" t="s">
        <v>198</v>
      </c>
      <c r="D3" s="346"/>
      <c r="E3" s="342" t="s">
        <v>206</v>
      </c>
      <c r="F3" s="343"/>
      <c r="G3" s="344"/>
      <c r="H3" s="347" t="s">
        <v>212</v>
      </c>
      <c r="I3" s="348"/>
    </row>
    <row r="4" spans="1:9" ht="16.5" thickBot="1" x14ac:dyDescent="0.35">
      <c r="A4" s="1" t="s">
        <v>0</v>
      </c>
      <c r="B4" s="37" t="s">
        <v>1</v>
      </c>
      <c r="C4" s="168" t="s">
        <v>153</v>
      </c>
      <c r="D4" s="169" t="s">
        <v>154</v>
      </c>
      <c r="E4" s="182" t="s">
        <v>153</v>
      </c>
      <c r="F4" s="183" t="s">
        <v>154</v>
      </c>
      <c r="G4" s="322" t="s">
        <v>25</v>
      </c>
      <c r="H4" s="35" t="s">
        <v>153</v>
      </c>
      <c r="I4" s="36" t="s">
        <v>154</v>
      </c>
    </row>
    <row r="5" spans="1:9" x14ac:dyDescent="0.3">
      <c r="A5" s="38">
        <v>501003</v>
      </c>
      <c r="B5" s="5" t="s">
        <v>26</v>
      </c>
      <c r="C5" s="151">
        <v>94662.67</v>
      </c>
      <c r="D5" s="39"/>
      <c r="E5" s="184">
        <v>100000</v>
      </c>
      <c r="F5" s="184"/>
      <c r="G5" s="323">
        <f t="shared" ref="G5:G34" si="0">SUM(E5:F5)</f>
        <v>100000</v>
      </c>
      <c r="H5" s="131">
        <v>58749.93</v>
      </c>
      <c r="I5" s="167">
        <v>5606</v>
      </c>
    </row>
    <row r="6" spans="1:9" x14ac:dyDescent="0.3">
      <c r="A6" s="38">
        <v>501004</v>
      </c>
      <c r="B6" s="5" t="s">
        <v>27</v>
      </c>
      <c r="C6" s="151">
        <v>3173.18</v>
      </c>
      <c r="D6" s="39">
        <v>3978</v>
      </c>
      <c r="E6" s="184">
        <v>20000</v>
      </c>
      <c r="F6" s="184"/>
      <c r="G6" s="324">
        <f t="shared" si="0"/>
        <v>20000</v>
      </c>
      <c r="H6" s="136">
        <v>3668.74</v>
      </c>
      <c r="I6" s="176"/>
    </row>
    <row r="7" spans="1:9" x14ac:dyDescent="0.3">
      <c r="A7" s="38">
        <v>501005</v>
      </c>
      <c r="B7" s="5" t="s">
        <v>28</v>
      </c>
      <c r="C7" s="151">
        <v>6029</v>
      </c>
      <c r="D7" s="39"/>
      <c r="E7" s="184">
        <v>10000</v>
      </c>
      <c r="F7" s="184"/>
      <c r="G7" s="324">
        <f t="shared" si="0"/>
        <v>10000</v>
      </c>
      <c r="H7" s="135"/>
      <c r="I7" s="176"/>
    </row>
    <row r="8" spans="1:9" x14ac:dyDescent="0.3">
      <c r="A8" s="38">
        <v>501006</v>
      </c>
      <c r="B8" s="5" t="s">
        <v>29</v>
      </c>
      <c r="C8" s="151">
        <v>35795.79</v>
      </c>
      <c r="D8" s="39"/>
      <c r="E8" s="184">
        <v>50000</v>
      </c>
      <c r="F8" s="184">
        <v>52500</v>
      </c>
      <c r="G8" s="324">
        <f t="shared" si="0"/>
        <v>102500</v>
      </c>
      <c r="H8" s="136">
        <v>14367.47</v>
      </c>
      <c r="I8" s="176"/>
    </row>
    <row r="9" spans="1:9" x14ac:dyDescent="0.3">
      <c r="A9" s="38">
        <v>501008</v>
      </c>
      <c r="B9" s="5" t="s">
        <v>30</v>
      </c>
      <c r="C9" s="151">
        <v>367111</v>
      </c>
      <c r="D9" s="39"/>
      <c r="E9" s="184">
        <v>300000</v>
      </c>
      <c r="F9" s="184"/>
      <c r="G9" s="324">
        <f t="shared" si="0"/>
        <v>300000</v>
      </c>
      <c r="H9" s="136">
        <v>106001.98</v>
      </c>
      <c r="I9" s="176"/>
    </row>
    <row r="10" spans="1:9" x14ac:dyDescent="0.3">
      <c r="A10" s="38">
        <v>501009</v>
      </c>
      <c r="B10" s="5" t="s">
        <v>31</v>
      </c>
      <c r="C10" s="151"/>
      <c r="D10" s="39"/>
      <c r="E10" s="184"/>
      <c r="F10" s="184"/>
      <c r="G10" s="324">
        <f t="shared" si="0"/>
        <v>0</v>
      </c>
      <c r="H10" s="135"/>
      <c r="I10" s="176"/>
    </row>
    <row r="11" spans="1:9" x14ac:dyDescent="0.3">
      <c r="A11" s="38">
        <v>501015</v>
      </c>
      <c r="B11" s="5" t="s">
        <v>32</v>
      </c>
      <c r="C11" s="151">
        <v>154035.4</v>
      </c>
      <c r="D11" s="39"/>
      <c r="E11" s="184">
        <v>350000</v>
      </c>
      <c r="F11" s="184"/>
      <c r="G11" s="324">
        <f t="shared" si="0"/>
        <v>350000</v>
      </c>
      <c r="H11" s="136">
        <v>178010.58</v>
      </c>
      <c r="I11" s="176"/>
    </row>
    <row r="12" spans="1:9" x14ac:dyDescent="0.3">
      <c r="A12" s="38">
        <v>501099</v>
      </c>
      <c r="B12" s="5" t="s">
        <v>185</v>
      </c>
      <c r="C12" s="151">
        <v>171421.04</v>
      </c>
      <c r="D12" s="39"/>
      <c r="E12" s="184">
        <v>150000</v>
      </c>
      <c r="F12" s="184"/>
      <c r="G12" s="324">
        <f t="shared" si="0"/>
        <v>150000</v>
      </c>
      <c r="H12" s="135">
        <v>33353.94</v>
      </c>
      <c r="I12" s="176"/>
    </row>
    <row r="13" spans="1:9" x14ac:dyDescent="0.3">
      <c r="A13" s="38">
        <v>501103</v>
      </c>
      <c r="B13" s="5" t="s">
        <v>152</v>
      </c>
      <c r="C13" s="151"/>
      <c r="D13" s="39"/>
      <c r="E13" s="184"/>
      <c r="F13" s="184"/>
      <c r="G13" s="324"/>
      <c r="H13" s="135"/>
      <c r="I13" s="176"/>
    </row>
    <row r="14" spans="1:9" ht="16.5" thickBot="1" x14ac:dyDescent="0.35">
      <c r="A14" s="43">
        <v>501199</v>
      </c>
      <c r="B14" s="44" t="s">
        <v>184</v>
      </c>
      <c r="C14" s="152">
        <v>104641.2</v>
      </c>
      <c r="D14" s="45"/>
      <c r="E14" s="185">
        <v>80000</v>
      </c>
      <c r="F14" s="185"/>
      <c r="G14" s="325">
        <f t="shared" si="0"/>
        <v>80000</v>
      </c>
      <c r="H14" s="177">
        <v>8976.3700000000008</v>
      </c>
      <c r="I14" s="178"/>
    </row>
    <row r="15" spans="1:9" ht="16.5" thickBot="1" x14ac:dyDescent="0.35">
      <c r="A15" s="46">
        <v>501</v>
      </c>
      <c r="B15" s="47" t="s">
        <v>33</v>
      </c>
      <c r="C15" s="78">
        <f>SUM(C5:C14)</f>
        <v>936869.28</v>
      </c>
      <c r="D15" s="48">
        <f>SUM(D5:D14)</f>
        <v>3978</v>
      </c>
      <c r="E15" s="78">
        <f>SUM(E5:E14)</f>
        <v>1060000</v>
      </c>
      <c r="F15" s="78">
        <f>SUM(F8:F14)</f>
        <v>52500</v>
      </c>
      <c r="G15" s="326">
        <f t="shared" si="0"/>
        <v>1112500</v>
      </c>
      <c r="H15" s="128">
        <f>SUM(H5:H14)</f>
        <v>403129.00999999995</v>
      </c>
      <c r="I15" s="79">
        <f>SUM(I5:I14)</f>
        <v>5606</v>
      </c>
    </row>
    <row r="16" spans="1:9" x14ac:dyDescent="0.3">
      <c r="A16" s="49">
        <v>511002</v>
      </c>
      <c r="B16" s="19" t="s">
        <v>34</v>
      </c>
      <c r="C16" s="154"/>
      <c r="D16" s="50"/>
      <c r="E16" s="186"/>
      <c r="F16" s="186"/>
      <c r="G16" s="327">
        <f t="shared" si="0"/>
        <v>0</v>
      </c>
      <c r="H16" s="157"/>
      <c r="I16" s="179"/>
    </row>
    <row r="17" spans="1:9" x14ac:dyDescent="0.3">
      <c r="A17" s="41">
        <v>511004</v>
      </c>
      <c r="B17" s="8" t="s">
        <v>183</v>
      </c>
      <c r="C17" s="149">
        <v>20253</v>
      </c>
      <c r="D17" s="42"/>
      <c r="E17" s="184">
        <v>50000</v>
      </c>
      <c r="F17" s="184"/>
      <c r="G17" s="324">
        <f t="shared" si="0"/>
        <v>50000</v>
      </c>
      <c r="H17" s="143">
        <v>17787</v>
      </c>
      <c r="I17" s="176"/>
    </row>
    <row r="18" spans="1:9" x14ac:dyDescent="0.3">
      <c r="A18" s="41">
        <v>511099</v>
      </c>
      <c r="B18" s="8" t="s">
        <v>182</v>
      </c>
      <c r="C18" s="149">
        <v>81979.789999999994</v>
      </c>
      <c r="D18" s="42"/>
      <c r="E18" s="184">
        <v>50000</v>
      </c>
      <c r="F18" s="184"/>
      <c r="G18" s="324">
        <f t="shared" si="0"/>
        <v>50000</v>
      </c>
      <c r="H18" s="159"/>
      <c r="I18" s="176"/>
    </row>
    <row r="19" spans="1:9" ht="16.5" thickBot="1" x14ac:dyDescent="0.35">
      <c r="A19" s="43">
        <v>511199</v>
      </c>
      <c r="B19" s="44" t="s">
        <v>181</v>
      </c>
      <c r="C19" s="152">
        <v>664.29</v>
      </c>
      <c r="D19" s="45"/>
      <c r="E19" s="187"/>
      <c r="F19" s="187"/>
      <c r="G19" s="328"/>
      <c r="H19" s="161"/>
      <c r="I19" s="178"/>
    </row>
    <row r="20" spans="1:9" ht="16.5" thickBot="1" x14ac:dyDescent="0.35">
      <c r="A20" s="46">
        <v>511</v>
      </c>
      <c r="B20" s="47" t="s">
        <v>35</v>
      </c>
      <c r="C20" s="78">
        <f>SUM(C16:C19)</f>
        <v>102897.07999999999</v>
      </c>
      <c r="D20" s="48">
        <f>SUM(D16:D18)</f>
        <v>0</v>
      </c>
      <c r="E20" s="78">
        <f>SUM(E16:E18)</f>
        <v>100000</v>
      </c>
      <c r="F20" s="78">
        <v>0</v>
      </c>
      <c r="G20" s="326">
        <f t="shared" si="0"/>
        <v>100000</v>
      </c>
      <c r="H20" s="128">
        <f>SUM(H16:H18)</f>
        <v>17787</v>
      </c>
      <c r="I20" s="79">
        <v>0</v>
      </c>
    </row>
    <row r="21" spans="1:9" x14ac:dyDescent="0.3">
      <c r="A21" s="49">
        <v>512001</v>
      </c>
      <c r="B21" s="19" t="s">
        <v>36</v>
      </c>
      <c r="C21" s="154">
        <v>256869.18</v>
      </c>
      <c r="D21" s="50">
        <v>106621</v>
      </c>
      <c r="E21" s="186">
        <v>250000</v>
      </c>
      <c r="F21" s="186">
        <v>422270</v>
      </c>
      <c r="G21" s="327">
        <f t="shared" si="0"/>
        <v>672270</v>
      </c>
      <c r="H21" s="157"/>
      <c r="I21" s="179">
        <v>171116.63</v>
      </c>
    </row>
    <row r="22" spans="1:9" x14ac:dyDescent="0.3">
      <c r="A22" s="38">
        <v>512002</v>
      </c>
      <c r="B22" s="5" t="s">
        <v>37</v>
      </c>
      <c r="C22" s="151">
        <v>146648</v>
      </c>
      <c r="D22" s="39"/>
      <c r="E22" s="184">
        <v>150000</v>
      </c>
      <c r="F22" s="184"/>
      <c r="G22" s="324">
        <f t="shared" si="0"/>
        <v>150000</v>
      </c>
      <c r="H22" s="158">
        <v>42385</v>
      </c>
      <c r="I22" s="176"/>
    </row>
    <row r="23" spans="1:9" x14ac:dyDescent="0.3">
      <c r="A23" s="38">
        <v>512003</v>
      </c>
      <c r="B23" s="5" t="s">
        <v>186</v>
      </c>
      <c r="C23" s="151">
        <v>18035</v>
      </c>
      <c r="D23" s="39"/>
      <c r="E23" s="184">
        <v>0</v>
      </c>
      <c r="F23" s="184"/>
      <c r="G23" s="324">
        <f t="shared" si="0"/>
        <v>0</v>
      </c>
      <c r="H23" s="158"/>
      <c r="I23" s="176"/>
    </row>
    <row r="24" spans="1:9" x14ac:dyDescent="0.3">
      <c r="A24" s="38">
        <v>512005</v>
      </c>
      <c r="B24" s="5" t="s">
        <v>213</v>
      </c>
      <c r="C24" s="151"/>
      <c r="D24" s="39"/>
      <c r="E24" s="185"/>
      <c r="F24" s="185"/>
      <c r="G24" s="325"/>
      <c r="H24" s="40"/>
      <c r="I24" s="178">
        <v>2798</v>
      </c>
    </row>
    <row r="25" spans="1:9" ht="16.5" thickBot="1" x14ac:dyDescent="0.35">
      <c r="A25" s="41">
        <v>512006</v>
      </c>
      <c r="B25" s="8" t="s">
        <v>38</v>
      </c>
      <c r="C25" s="149"/>
      <c r="D25" s="54">
        <v>141482.31</v>
      </c>
      <c r="E25" s="185">
        <v>0</v>
      </c>
      <c r="F25" s="185">
        <v>150000</v>
      </c>
      <c r="G25" s="325">
        <f t="shared" si="0"/>
        <v>150000</v>
      </c>
      <c r="H25" s="160"/>
      <c r="I25" s="178"/>
    </row>
    <row r="26" spans="1:9" ht="16.5" thickBot="1" x14ac:dyDescent="0.35">
      <c r="A26" s="46">
        <v>512</v>
      </c>
      <c r="B26" s="47" t="s">
        <v>4</v>
      </c>
      <c r="C26" s="78">
        <f>SUM(C21:C25)</f>
        <v>421552.18</v>
      </c>
      <c r="D26" s="48">
        <f>SUM(D21:D25)</f>
        <v>248103.31</v>
      </c>
      <c r="E26" s="78">
        <f>SUM(E21:E25)</f>
        <v>400000</v>
      </c>
      <c r="F26" s="78">
        <f>SUM(F21:F25)</f>
        <v>572270</v>
      </c>
      <c r="G26" s="326">
        <f t="shared" si="0"/>
        <v>972270</v>
      </c>
      <c r="H26" s="128">
        <f>SUM(H21:H25)</f>
        <v>42385</v>
      </c>
      <c r="I26" s="79">
        <f>SUM(I21:I25)</f>
        <v>173914.63</v>
      </c>
    </row>
    <row r="27" spans="1:9" ht="16.5" thickBot="1" x14ac:dyDescent="0.35">
      <c r="A27" s="46">
        <v>513</v>
      </c>
      <c r="B27" s="47" t="s">
        <v>39</v>
      </c>
      <c r="C27" s="78">
        <v>288781.53000000003</v>
      </c>
      <c r="D27" s="48">
        <v>0</v>
      </c>
      <c r="E27" s="78">
        <v>300000</v>
      </c>
      <c r="F27" s="78">
        <v>0</v>
      </c>
      <c r="G27" s="326">
        <f>SUM(E27:F27)</f>
        <v>300000</v>
      </c>
      <c r="H27" s="80">
        <v>136263.16</v>
      </c>
      <c r="I27" s="79">
        <v>0</v>
      </c>
    </row>
    <row r="28" spans="1:9" x14ac:dyDescent="0.3">
      <c r="A28" s="49">
        <v>518002</v>
      </c>
      <c r="B28" s="19" t="s">
        <v>40</v>
      </c>
      <c r="C28" s="154">
        <v>124894.13</v>
      </c>
      <c r="D28" s="50"/>
      <c r="E28" s="186">
        <v>150000</v>
      </c>
      <c r="F28" s="186"/>
      <c r="G28" s="327">
        <f t="shared" si="0"/>
        <v>150000</v>
      </c>
      <c r="H28" s="159">
        <v>44249</v>
      </c>
      <c r="I28" s="179"/>
    </row>
    <row r="29" spans="1:9" x14ac:dyDescent="0.3">
      <c r="A29" s="41">
        <v>518003</v>
      </c>
      <c r="B29" s="8" t="s">
        <v>41</v>
      </c>
      <c r="C29" s="149">
        <v>41729.03</v>
      </c>
      <c r="D29" s="42"/>
      <c r="E29" s="184">
        <v>50000</v>
      </c>
      <c r="F29" s="184"/>
      <c r="G29" s="324">
        <f t="shared" si="0"/>
        <v>50000</v>
      </c>
      <c r="H29" s="158">
        <v>14017.59</v>
      </c>
      <c r="I29" s="176"/>
    </row>
    <row r="30" spans="1:9" x14ac:dyDescent="0.3">
      <c r="A30" s="41">
        <v>518004</v>
      </c>
      <c r="B30" s="8" t="s">
        <v>42</v>
      </c>
      <c r="C30" s="149">
        <v>32380</v>
      </c>
      <c r="D30" s="42">
        <v>27801.01</v>
      </c>
      <c r="E30" s="184">
        <v>50000</v>
      </c>
      <c r="F30" s="184">
        <v>50000</v>
      </c>
      <c r="G30" s="324">
        <f t="shared" si="0"/>
        <v>100000</v>
      </c>
      <c r="H30" s="158">
        <v>11700</v>
      </c>
      <c r="I30" s="176">
        <v>19210.96</v>
      </c>
    </row>
    <row r="31" spans="1:9" x14ac:dyDescent="0.3">
      <c r="A31" s="41">
        <v>518005</v>
      </c>
      <c r="B31" s="8" t="s">
        <v>43</v>
      </c>
      <c r="C31" s="149">
        <v>380505.51</v>
      </c>
      <c r="D31" s="42">
        <v>5082</v>
      </c>
      <c r="E31" s="184">
        <v>400000</v>
      </c>
      <c r="F31" s="184"/>
      <c r="G31" s="324">
        <f t="shared" si="0"/>
        <v>400000</v>
      </c>
      <c r="H31" s="158">
        <v>221294.22</v>
      </c>
      <c r="I31" s="176"/>
    </row>
    <row r="32" spans="1:9" x14ac:dyDescent="0.3">
      <c r="A32" s="41">
        <v>518006</v>
      </c>
      <c r="B32" s="8" t="s">
        <v>44</v>
      </c>
      <c r="C32" s="149">
        <v>1526700</v>
      </c>
      <c r="D32" s="42"/>
      <c r="E32" s="184">
        <v>1650000</v>
      </c>
      <c r="F32" s="184"/>
      <c r="G32" s="324">
        <f t="shared" si="0"/>
        <v>1650000</v>
      </c>
      <c r="H32" s="158">
        <v>671000</v>
      </c>
      <c r="I32" s="176"/>
    </row>
    <row r="33" spans="1:9" x14ac:dyDescent="0.3">
      <c r="A33" s="41">
        <v>518007</v>
      </c>
      <c r="B33" s="8" t="s">
        <v>45</v>
      </c>
      <c r="C33" s="149">
        <v>306719.44</v>
      </c>
      <c r="D33" s="42"/>
      <c r="E33" s="184">
        <v>300000</v>
      </c>
      <c r="F33" s="184"/>
      <c r="G33" s="324">
        <f t="shared" si="0"/>
        <v>300000</v>
      </c>
      <c r="H33" s="158">
        <v>127429.41</v>
      </c>
      <c r="I33" s="176"/>
    </row>
    <row r="34" spans="1:9" x14ac:dyDescent="0.3">
      <c r="A34" s="41">
        <v>518008</v>
      </c>
      <c r="B34" s="8" t="s">
        <v>46</v>
      </c>
      <c r="C34" s="149">
        <v>84703.11</v>
      </c>
      <c r="D34" s="42">
        <v>4778.57</v>
      </c>
      <c r="E34" s="184">
        <v>80000</v>
      </c>
      <c r="F34" s="184">
        <v>50000</v>
      </c>
      <c r="G34" s="324">
        <f t="shared" si="0"/>
        <v>130000</v>
      </c>
      <c r="H34" s="158">
        <v>25613.16</v>
      </c>
      <c r="I34" s="176">
        <v>32875.72</v>
      </c>
    </row>
    <row r="35" spans="1:9" x14ac:dyDescent="0.3">
      <c r="A35" s="41">
        <v>518009</v>
      </c>
      <c r="B35" s="8" t="s">
        <v>47</v>
      </c>
      <c r="C35" s="149">
        <v>448000.43</v>
      </c>
      <c r="D35" s="42">
        <v>179089.11</v>
      </c>
      <c r="E35" s="184">
        <v>300000</v>
      </c>
      <c r="F35" s="184">
        <v>405000</v>
      </c>
      <c r="G35" s="324">
        <f t="shared" ref="G35:G46" si="1">SUM(E35:F35)</f>
        <v>705000</v>
      </c>
      <c r="H35" s="158">
        <v>151522.79999999999</v>
      </c>
      <c r="I35" s="176">
        <v>23617.45</v>
      </c>
    </row>
    <row r="36" spans="1:9" x14ac:dyDescent="0.3">
      <c r="A36" s="41">
        <v>518010</v>
      </c>
      <c r="B36" s="8" t="s">
        <v>176</v>
      </c>
      <c r="C36" s="149">
        <v>2400</v>
      </c>
      <c r="D36" s="42"/>
      <c r="E36" s="184">
        <v>10000</v>
      </c>
      <c r="F36" s="184"/>
      <c r="G36" s="324"/>
      <c r="H36" s="158"/>
      <c r="I36" s="176"/>
    </row>
    <row r="37" spans="1:9" x14ac:dyDescent="0.3">
      <c r="A37" s="41">
        <v>518015</v>
      </c>
      <c r="B37" s="8" t="s">
        <v>48</v>
      </c>
      <c r="C37" s="149">
        <v>173000</v>
      </c>
      <c r="D37" s="42"/>
      <c r="E37" s="184">
        <v>200000</v>
      </c>
      <c r="F37" s="184"/>
      <c r="G37" s="324">
        <f t="shared" si="1"/>
        <v>200000</v>
      </c>
      <c r="H37" s="158">
        <v>153000</v>
      </c>
      <c r="I37" s="176"/>
    </row>
    <row r="38" spans="1:9" x14ac:dyDescent="0.3">
      <c r="A38" s="38">
        <v>518067</v>
      </c>
      <c r="B38" s="5" t="s">
        <v>49</v>
      </c>
      <c r="C38" s="151">
        <v>121278.39999999999</v>
      </c>
      <c r="D38" s="39"/>
      <c r="E38" s="184">
        <v>50000</v>
      </c>
      <c r="F38" s="184">
        <v>10000</v>
      </c>
      <c r="G38" s="324">
        <f t="shared" si="1"/>
        <v>60000</v>
      </c>
      <c r="H38" s="158">
        <v>13980.66</v>
      </c>
      <c r="I38" s="176">
        <v>2588.1799999999998</v>
      </c>
    </row>
    <row r="39" spans="1:9" x14ac:dyDescent="0.3">
      <c r="A39" s="38">
        <v>518068</v>
      </c>
      <c r="B39" s="8" t="s">
        <v>188</v>
      </c>
      <c r="C39" s="149">
        <v>56914.63</v>
      </c>
      <c r="D39" s="54"/>
      <c r="E39" s="185">
        <v>50596</v>
      </c>
      <c r="F39" s="185"/>
      <c r="G39" s="325"/>
      <c r="H39" s="158"/>
      <c r="I39" s="176">
        <v>38142.559999999998</v>
      </c>
    </row>
    <row r="40" spans="1:9" x14ac:dyDescent="0.3">
      <c r="A40" s="41">
        <v>518074</v>
      </c>
      <c r="B40" s="8" t="s">
        <v>50</v>
      </c>
      <c r="C40" s="149">
        <v>994880.3</v>
      </c>
      <c r="D40" s="42"/>
      <c r="E40" s="184">
        <v>1800000</v>
      </c>
      <c r="F40" s="184"/>
      <c r="G40" s="324">
        <f t="shared" si="1"/>
        <v>1800000</v>
      </c>
      <c r="H40" s="158">
        <v>346181.22</v>
      </c>
      <c r="I40" s="176"/>
    </row>
    <row r="41" spans="1:9" x14ac:dyDescent="0.3">
      <c r="A41" s="41">
        <v>518075</v>
      </c>
      <c r="B41" s="8" t="s">
        <v>187</v>
      </c>
      <c r="C41" s="149">
        <v>380932.9</v>
      </c>
      <c r="D41" s="42"/>
      <c r="E41" s="184">
        <v>350000</v>
      </c>
      <c r="F41" s="184"/>
      <c r="G41" s="324"/>
      <c r="H41" s="158">
        <v>196601.1</v>
      </c>
      <c r="I41" s="176"/>
    </row>
    <row r="42" spans="1:9" x14ac:dyDescent="0.3">
      <c r="A42" s="41">
        <v>518077</v>
      </c>
      <c r="B42" s="8" t="s">
        <v>155</v>
      </c>
      <c r="C42" s="149">
        <v>-1112440.8500000001</v>
      </c>
      <c r="D42" s="42"/>
      <c r="E42" s="184">
        <v>-1300000</v>
      </c>
      <c r="F42" s="184"/>
      <c r="G42" s="324">
        <f t="shared" si="1"/>
        <v>-1300000</v>
      </c>
      <c r="H42" s="158">
        <v>-983005.52</v>
      </c>
      <c r="I42" s="176"/>
    </row>
    <row r="43" spans="1:9" x14ac:dyDescent="0.3">
      <c r="A43" s="41">
        <v>518078</v>
      </c>
      <c r="B43" s="8" t="s">
        <v>51</v>
      </c>
      <c r="C43" s="149">
        <v>2000</v>
      </c>
      <c r="D43" s="42"/>
      <c r="E43" s="184">
        <v>10000</v>
      </c>
      <c r="F43" s="184"/>
      <c r="G43" s="324">
        <f t="shared" si="1"/>
        <v>10000</v>
      </c>
      <c r="H43" s="158"/>
      <c r="I43" s="176"/>
    </row>
    <row r="44" spans="1:9" x14ac:dyDescent="0.3">
      <c r="A44" s="41">
        <v>518079</v>
      </c>
      <c r="B44" s="8" t="s">
        <v>157</v>
      </c>
      <c r="C44" s="149">
        <v>15000</v>
      </c>
      <c r="D44" s="42"/>
      <c r="E44" s="184">
        <v>10000</v>
      </c>
      <c r="F44" s="184"/>
      <c r="G44" s="324"/>
      <c r="H44" s="158"/>
      <c r="I44" s="176"/>
    </row>
    <row r="45" spans="1:9" x14ac:dyDescent="0.3">
      <c r="A45" s="41">
        <v>518081</v>
      </c>
      <c r="B45" s="8" t="s">
        <v>158</v>
      </c>
      <c r="C45" s="149"/>
      <c r="D45" s="42"/>
      <c r="E45" s="184"/>
      <c r="F45" s="184"/>
      <c r="G45" s="324"/>
      <c r="H45" s="158"/>
      <c r="I45" s="176"/>
    </row>
    <row r="46" spans="1:9" x14ac:dyDescent="0.3">
      <c r="A46" s="41">
        <v>518099</v>
      </c>
      <c r="B46" s="8" t="s">
        <v>52</v>
      </c>
      <c r="C46" s="149">
        <v>1207625.31</v>
      </c>
      <c r="D46" s="42">
        <v>272398.67</v>
      </c>
      <c r="E46" s="184">
        <v>1200000</v>
      </c>
      <c r="F46" s="184">
        <v>420000</v>
      </c>
      <c r="G46" s="324">
        <f t="shared" si="1"/>
        <v>1620000</v>
      </c>
      <c r="H46" s="158">
        <v>417790.44</v>
      </c>
      <c r="I46" s="176">
        <v>24380</v>
      </c>
    </row>
    <row r="47" spans="1:9" x14ac:dyDescent="0.3">
      <c r="A47" s="41">
        <v>518103</v>
      </c>
      <c r="B47" s="8" t="s">
        <v>156</v>
      </c>
      <c r="C47" s="149">
        <v>8105.12</v>
      </c>
      <c r="D47" s="42"/>
      <c r="E47" s="184">
        <v>10000</v>
      </c>
      <c r="F47" s="184"/>
      <c r="G47" s="329"/>
      <c r="H47" s="158">
        <v>2244.9499999999998</v>
      </c>
      <c r="I47" s="176"/>
    </row>
    <row r="48" spans="1:9" x14ac:dyDescent="0.3">
      <c r="A48" s="41">
        <v>518107</v>
      </c>
      <c r="B48" s="8" t="s">
        <v>175</v>
      </c>
      <c r="C48" s="149">
        <v>77110.89</v>
      </c>
      <c r="D48" s="42"/>
      <c r="E48" s="184">
        <v>100000</v>
      </c>
      <c r="F48" s="184"/>
      <c r="G48" s="329"/>
      <c r="H48" s="158">
        <v>77095.16</v>
      </c>
      <c r="I48" s="176"/>
    </row>
    <row r="49" spans="1:9" x14ac:dyDescent="0.3">
      <c r="A49" s="41">
        <v>518114</v>
      </c>
      <c r="B49" s="8" t="s">
        <v>53</v>
      </c>
      <c r="C49" s="149">
        <v>11401.66</v>
      </c>
      <c r="D49" s="42">
        <v>62842.71</v>
      </c>
      <c r="E49" s="184">
        <v>50000</v>
      </c>
      <c r="F49" s="184">
        <v>80000</v>
      </c>
      <c r="G49" s="324">
        <f t="shared" ref="G49:G74" si="2">SUM(E49:F49)</f>
        <v>130000</v>
      </c>
      <c r="H49" s="158">
        <v>29662</v>
      </c>
      <c r="I49" s="176">
        <v>42521.43</v>
      </c>
    </row>
    <row r="50" spans="1:9" ht="16.5" thickBot="1" x14ac:dyDescent="0.35">
      <c r="A50" s="43">
        <v>518199</v>
      </c>
      <c r="B50" s="44" t="s">
        <v>54</v>
      </c>
      <c r="C50" s="152">
        <v>34866.400000000001</v>
      </c>
      <c r="D50" s="45"/>
      <c r="E50" s="185">
        <v>50000</v>
      </c>
      <c r="F50" s="185"/>
      <c r="G50" s="325">
        <f t="shared" si="2"/>
        <v>50000</v>
      </c>
      <c r="H50" s="160">
        <v>20275.759999999998</v>
      </c>
      <c r="I50" s="178"/>
    </row>
    <row r="51" spans="1:9" ht="16.5" thickBot="1" x14ac:dyDescent="0.35">
      <c r="A51" s="46">
        <v>518</v>
      </c>
      <c r="B51" s="47" t="s">
        <v>52</v>
      </c>
      <c r="C51" s="78">
        <f>SUM(C28:C50)</f>
        <v>4918706.41</v>
      </c>
      <c r="D51" s="48">
        <f>SUM(D28:D50)</f>
        <v>551992.06999999995</v>
      </c>
      <c r="E51" s="78">
        <f>SUM(E28:E50)</f>
        <v>5570596</v>
      </c>
      <c r="F51" s="78">
        <f>SUM(F28:F50)</f>
        <v>1015000</v>
      </c>
      <c r="G51" s="326">
        <f t="shared" si="2"/>
        <v>6585596</v>
      </c>
      <c r="H51" s="128">
        <f>SUM(H28:H50)</f>
        <v>1540651.9499999997</v>
      </c>
      <c r="I51" s="79">
        <f>SUM(I27:I50)</f>
        <v>183336.3</v>
      </c>
    </row>
    <row r="52" spans="1:9" x14ac:dyDescent="0.3">
      <c r="A52" s="49">
        <v>521001</v>
      </c>
      <c r="B52" s="19" t="s">
        <v>55</v>
      </c>
      <c r="C52" s="154">
        <v>40694428.710000001</v>
      </c>
      <c r="D52" s="50">
        <v>13629359</v>
      </c>
      <c r="E52" s="186">
        <v>44000000</v>
      </c>
      <c r="F52" s="186">
        <v>12981300</v>
      </c>
      <c r="G52" s="327">
        <f t="shared" si="2"/>
        <v>56981300</v>
      </c>
      <c r="H52" s="157">
        <v>15320856</v>
      </c>
      <c r="I52" s="179">
        <v>4394117</v>
      </c>
    </row>
    <row r="53" spans="1:9" x14ac:dyDescent="0.3">
      <c r="A53" s="41">
        <v>521002</v>
      </c>
      <c r="B53" s="8" t="s">
        <v>56</v>
      </c>
      <c r="C53" s="149">
        <v>17320</v>
      </c>
      <c r="D53" s="42">
        <v>124500</v>
      </c>
      <c r="E53" s="184">
        <v>50000</v>
      </c>
      <c r="F53" s="184">
        <v>210000</v>
      </c>
      <c r="G53" s="324">
        <f t="shared" si="2"/>
        <v>260000</v>
      </c>
      <c r="H53" s="40">
        <v>11200</v>
      </c>
      <c r="I53" s="176">
        <v>109350</v>
      </c>
    </row>
    <row r="54" spans="1:9" x14ac:dyDescent="0.3">
      <c r="A54" s="41">
        <v>521003</v>
      </c>
      <c r="B54" s="8" t="s">
        <v>57</v>
      </c>
      <c r="C54" s="149">
        <v>1290690</v>
      </c>
      <c r="D54" s="42">
        <v>192850</v>
      </c>
      <c r="E54" s="184">
        <v>1330000</v>
      </c>
      <c r="F54" s="184">
        <v>390000</v>
      </c>
      <c r="G54" s="324">
        <f t="shared" si="2"/>
        <v>1720000</v>
      </c>
      <c r="H54" s="159">
        <v>736714</v>
      </c>
      <c r="I54" s="176">
        <v>27650</v>
      </c>
    </row>
    <row r="55" spans="1:9" ht="16.5" thickBot="1" x14ac:dyDescent="0.35">
      <c r="A55" s="43">
        <v>521005</v>
      </c>
      <c r="B55" s="44" t="s">
        <v>189</v>
      </c>
      <c r="C55" s="152">
        <v>149884</v>
      </c>
      <c r="D55" s="45"/>
      <c r="E55" s="187"/>
      <c r="F55" s="187"/>
      <c r="G55" s="328"/>
      <c r="H55" s="160"/>
      <c r="I55" s="178"/>
    </row>
    <row r="56" spans="1:9" ht="16.5" thickBot="1" x14ac:dyDescent="0.35">
      <c r="A56" s="46">
        <v>521</v>
      </c>
      <c r="B56" s="47" t="s">
        <v>55</v>
      </c>
      <c r="C56" s="78">
        <f>SUM(C52:C55)</f>
        <v>42152322.710000001</v>
      </c>
      <c r="D56" s="48">
        <f>SUM(D52:D54)</f>
        <v>13946709</v>
      </c>
      <c r="E56" s="78">
        <f>SUM(E52:E54)</f>
        <v>45380000</v>
      </c>
      <c r="F56" s="78">
        <f>SUM(F52:F54)</f>
        <v>13581300</v>
      </c>
      <c r="G56" s="326">
        <f t="shared" si="2"/>
        <v>58961300</v>
      </c>
      <c r="H56" s="162">
        <f>SUM(H52:H54)</f>
        <v>16068770</v>
      </c>
      <c r="I56" s="79">
        <f>SUM(I52:I55)</f>
        <v>4531117</v>
      </c>
    </row>
    <row r="57" spans="1:9" x14ac:dyDescent="0.3">
      <c r="A57" s="49">
        <v>524001</v>
      </c>
      <c r="B57" s="19" t="s">
        <v>58</v>
      </c>
      <c r="C57" s="154">
        <v>3681630.8</v>
      </c>
      <c r="D57" s="50">
        <v>1218237.96</v>
      </c>
      <c r="E57" s="186">
        <v>3964500</v>
      </c>
      <c r="F57" s="186">
        <v>1190500</v>
      </c>
      <c r="G57" s="327">
        <f t="shared" si="2"/>
        <v>5155000</v>
      </c>
      <c r="H57" s="157">
        <v>1384972.59</v>
      </c>
      <c r="I57" s="179">
        <v>379288.98</v>
      </c>
    </row>
    <row r="58" spans="1:9" x14ac:dyDescent="0.3">
      <c r="A58" s="41">
        <v>524002</v>
      </c>
      <c r="B58" s="8" t="s">
        <v>59</v>
      </c>
      <c r="C58" s="149">
        <v>10123476.48</v>
      </c>
      <c r="D58" s="42">
        <v>3401161.42</v>
      </c>
      <c r="E58" s="184">
        <v>11012500</v>
      </c>
      <c r="F58" s="184">
        <v>3308100</v>
      </c>
      <c r="G58" s="324">
        <f t="shared" si="2"/>
        <v>14320600</v>
      </c>
      <c r="H58" s="158">
        <v>3803970.35</v>
      </c>
      <c r="I58" s="176">
        <v>1113762.29</v>
      </c>
    </row>
    <row r="59" spans="1:9" ht="16.5" thickBot="1" x14ac:dyDescent="0.35">
      <c r="A59" s="43">
        <v>524003</v>
      </c>
      <c r="B59" s="44" t="s">
        <v>60</v>
      </c>
      <c r="C59" s="152">
        <v>170156.57</v>
      </c>
      <c r="D59" s="45">
        <v>57057.27</v>
      </c>
      <c r="E59" s="185">
        <v>200000</v>
      </c>
      <c r="F59" s="185">
        <v>44100</v>
      </c>
      <c r="G59" s="325">
        <f t="shared" si="2"/>
        <v>244100</v>
      </c>
      <c r="H59" s="160">
        <v>38458.370000000003</v>
      </c>
      <c r="I59" s="178">
        <v>10274.129999999999</v>
      </c>
    </row>
    <row r="60" spans="1:9" ht="16.5" thickBot="1" x14ac:dyDescent="0.35">
      <c r="A60" s="46">
        <v>524</v>
      </c>
      <c r="B60" s="47" t="s">
        <v>8</v>
      </c>
      <c r="C60" s="78">
        <f>SUM(C57:C59)</f>
        <v>13975263.850000001</v>
      </c>
      <c r="D60" s="48">
        <f>SUM(D57:D59)</f>
        <v>4676456.6499999994</v>
      </c>
      <c r="E60" s="78">
        <f>SUM(E57:E59)</f>
        <v>15177000</v>
      </c>
      <c r="F60" s="78">
        <f>SUM(F57:F59)</f>
        <v>4542700</v>
      </c>
      <c r="G60" s="326">
        <f t="shared" si="2"/>
        <v>19719700</v>
      </c>
      <c r="H60" s="128">
        <f>SUM(H57:H59)</f>
        <v>5227401.3100000005</v>
      </c>
      <c r="I60" s="79">
        <f>SUM(I57:I59)</f>
        <v>1503325.4</v>
      </c>
    </row>
    <row r="61" spans="1:9" ht="16.5" thickBot="1" x14ac:dyDescent="0.35">
      <c r="A61" s="43">
        <v>527004</v>
      </c>
      <c r="B61" s="44" t="s">
        <v>61</v>
      </c>
      <c r="C61" s="152">
        <v>565539.53</v>
      </c>
      <c r="D61" s="45"/>
      <c r="E61" s="187">
        <v>600000</v>
      </c>
      <c r="F61" s="187"/>
      <c r="G61" s="328">
        <f t="shared" si="2"/>
        <v>600000</v>
      </c>
      <c r="H61" s="105">
        <v>121452</v>
      </c>
      <c r="I61" s="180"/>
    </row>
    <row r="62" spans="1:9" ht="16.5" thickBot="1" x14ac:dyDescent="0.35">
      <c r="A62" s="46">
        <v>527</v>
      </c>
      <c r="B62" s="47" t="s">
        <v>9</v>
      </c>
      <c r="C62" s="78">
        <f>SUM(C61)</f>
        <v>565539.53</v>
      </c>
      <c r="D62" s="56">
        <f>SUM(D61)</f>
        <v>0</v>
      </c>
      <c r="E62" s="78">
        <f>SUM(E61)</f>
        <v>600000</v>
      </c>
      <c r="F62" s="78">
        <v>0</v>
      </c>
      <c r="G62" s="326">
        <f t="shared" si="2"/>
        <v>600000</v>
      </c>
      <c r="H62" s="128">
        <f>SUM(H61)</f>
        <v>121452</v>
      </c>
      <c r="I62" s="144"/>
    </row>
    <row r="63" spans="1:9" ht="16.5" thickBot="1" x14ac:dyDescent="0.35">
      <c r="A63" s="120">
        <v>542101</v>
      </c>
      <c r="B63" s="121" t="s">
        <v>159</v>
      </c>
      <c r="C63" s="153">
        <v>43590</v>
      </c>
      <c r="D63" s="123"/>
      <c r="E63" s="188">
        <v>100000</v>
      </c>
      <c r="F63" s="188"/>
      <c r="G63" s="339">
        <f>SUM(E63:F63)</f>
        <v>100000</v>
      </c>
      <c r="H63" s="105">
        <v>3740.5</v>
      </c>
      <c r="I63" s="180"/>
    </row>
    <row r="64" spans="1:9" ht="16.5" thickBot="1" x14ac:dyDescent="0.35">
      <c r="A64" s="122">
        <v>542</v>
      </c>
      <c r="B64" s="47" t="s">
        <v>160</v>
      </c>
      <c r="C64" s="78">
        <f>SUM(C63)</f>
        <v>43590</v>
      </c>
      <c r="D64" s="56">
        <f>SUM(D63)</f>
        <v>0</v>
      </c>
      <c r="E64" s="78">
        <f>SUM(E63)</f>
        <v>100000</v>
      </c>
      <c r="F64" s="78"/>
      <c r="G64" s="326">
        <f>SUM(E64:F64)</f>
        <v>100000</v>
      </c>
      <c r="H64" s="128">
        <f>SUM(H63)</f>
        <v>3740.5</v>
      </c>
      <c r="I64" s="144"/>
    </row>
    <row r="65" spans="1:9" ht="16.5" thickBot="1" x14ac:dyDescent="0.35">
      <c r="A65" s="120">
        <v>543101</v>
      </c>
      <c r="B65" s="121" t="s">
        <v>161</v>
      </c>
      <c r="C65" s="153">
        <v>17</v>
      </c>
      <c r="D65" s="123"/>
      <c r="E65" s="188"/>
      <c r="F65" s="188"/>
      <c r="G65" s="339"/>
      <c r="H65" s="105">
        <v>0</v>
      </c>
      <c r="I65" s="180"/>
    </row>
    <row r="66" spans="1:9" ht="16.5" thickBot="1" x14ac:dyDescent="0.35">
      <c r="A66" s="122">
        <v>543</v>
      </c>
      <c r="B66" s="47" t="s">
        <v>161</v>
      </c>
      <c r="C66" s="78">
        <f>SUM(C65)</f>
        <v>17</v>
      </c>
      <c r="D66" s="56">
        <v>0</v>
      </c>
      <c r="E66" s="78">
        <v>0</v>
      </c>
      <c r="F66" s="78">
        <v>0</v>
      </c>
      <c r="G66" s="326">
        <v>0</v>
      </c>
      <c r="H66" s="128">
        <f>SUM(H65)</f>
        <v>0</v>
      </c>
      <c r="I66" s="144"/>
    </row>
    <row r="67" spans="1:9" x14ac:dyDescent="0.3">
      <c r="A67" s="49">
        <v>545001</v>
      </c>
      <c r="B67" s="19" t="s">
        <v>200</v>
      </c>
      <c r="C67" s="154">
        <v>88431.72</v>
      </c>
      <c r="D67" s="142">
        <v>9429.84</v>
      </c>
      <c r="E67" s="189">
        <v>95000</v>
      </c>
      <c r="F67" s="189"/>
      <c r="G67" s="323">
        <f t="shared" si="2"/>
        <v>95000</v>
      </c>
      <c r="H67" s="157">
        <v>12844.5</v>
      </c>
      <c r="I67" s="167">
        <v>1840.28</v>
      </c>
    </row>
    <row r="68" spans="1:9" ht="16.5" thickBot="1" x14ac:dyDescent="0.35">
      <c r="A68" s="43">
        <v>545101</v>
      </c>
      <c r="B68" s="44" t="s">
        <v>199</v>
      </c>
      <c r="C68" s="152"/>
      <c r="D68" s="57"/>
      <c r="E68" s="187"/>
      <c r="F68" s="187"/>
      <c r="G68" s="328"/>
      <c r="H68" s="160">
        <v>5.81</v>
      </c>
      <c r="I68" s="180"/>
    </row>
    <row r="69" spans="1:9" ht="16.5" thickBot="1" x14ac:dyDescent="0.35">
      <c r="A69" s="46">
        <v>545</v>
      </c>
      <c r="B69" s="47" t="s">
        <v>62</v>
      </c>
      <c r="C69" s="78">
        <f>SUM(C67)</f>
        <v>88431.72</v>
      </c>
      <c r="D69" s="48">
        <f>SUM(D67)</f>
        <v>9429.84</v>
      </c>
      <c r="E69" s="78">
        <f>SUM(E67)</f>
        <v>95000</v>
      </c>
      <c r="F69" s="78">
        <f>SUM(F67)</f>
        <v>0</v>
      </c>
      <c r="G69" s="326">
        <f t="shared" si="2"/>
        <v>95000</v>
      </c>
      <c r="H69" s="128">
        <f>SUM(H67:H68)</f>
        <v>12850.31</v>
      </c>
      <c r="I69" s="79">
        <f>SUM(I67)</f>
        <v>1840.28</v>
      </c>
    </row>
    <row r="70" spans="1:9" x14ac:dyDescent="0.3">
      <c r="A70" s="49">
        <v>546001</v>
      </c>
      <c r="B70" s="19" t="s">
        <v>190</v>
      </c>
      <c r="C70" s="154">
        <v>15422</v>
      </c>
      <c r="D70" s="50"/>
      <c r="E70" s="189">
        <v>15000</v>
      </c>
      <c r="F70" s="189"/>
      <c r="G70" s="323"/>
      <c r="H70" s="131">
        <v>3000</v>
      </c>
      <c r="I70" s="179"/>
    </row>
    <row r="71" spans="1:9" s="127" customFormat="1" x14ac:dyDescent="0.3">
      <c r="A71" s="132">
        <v>546101</v>
      </c>
      <c r="B71" s="133" t="s">
        <v>191</v>
      </c>
      <c r="C71" s="155">
        <v>3290.6</v>
      </c>
      <c r="D71" s="146"/>
      <c r="E71" s="190"/>
      <c r="F71" s="190"/>
      <c r="G71" s="327"/>
      <c r="H71" s="134"/>
      <c r="I71" s="176"/>
    </row>
    <row r="72" spans="1:9" s="127" customFormat="1" ht="16.5" thickBot="1" x14ac:dyDescent="0.35">
      <c r="A72" s="125">
        <v>546102</v>
      </c>
      <c r="B72" s="126" t="s">
        <v>177</v>
      </c>
      <c r="C72" s="156">
        <v>13000</v>
      </c>
      <c r="D72" s="147"/>
      <c r="E72" s="191">
        <v>15000</v>
      </c>
      <c r="F72" s="191"/>
      <c r="G72" s="328"/>
      <c r="H72" s="163">
        <v>13000</v>
      </c>
      <c r="I72" s="178"/>
    </row>
    <row r="73" spans="1:9" ht="16.5" thickBot="1" x14ac:dyDescent="0.35">
      <c r="A73" s="46">
        <v>546</v>
      </c>
      <c r="B73" s="47" t="s">
        <v>178</v>
      </c>
      <c r="C73" s="78">
        <f>SUM(C70:C72)</f>
        <v>31712.6</v>
      </c>
      <c r="D73" s="48">
        <v>0</v>
      </c>
      <c r="E73" s="78">
        <f>SUM(E70:E72)</f>
        <v>30000</v>
      </c>
      <c r="F73" s="78"/>
      <c r="G73" s="326">
        <f>SUM(E73:F73)</f>
        <v>30000</v>
      </c>
      <c r="H73" s="128">
        <f>SUM(H70:H72)</f>
        <v>16000</v>
      </c>
      <c r="I73" s="144"/>
    </row>
    <row r="74" spans="1:9" x14ac:dyDescent="0.3">
      <c r="A74" s="38">
        <v>549003</v>
      </c>
      <c r="B74" s="5" t="s">
        <v>63</v>
      </c>
      <c r="C74" s="151">
        <v>3652.13</v>
      </c>
      <c r="D74" s="39">
        <v>1440.76</v>
      </c>
      <c r="E74" s="186">
        <v>10000</v>
      </c>
      <c r="F74" s="186"/>
      <c r="G74" s="327">
        <f t="shared" si="2"/>
        <v>10000</v>
      </c>
      <c r="H74" s="164">
        <v>2046.65</v>
      </c>
      <c r="I74" s="179"/>
    </row>
    <row r="75" spans="1:9" x14ac:dyDescent="0.3">
      <c r="A75" s="41">
        <v>549004</v>
      </c>
      <c r="B75" s="8" t="s">
        <v>64</v>
      </c>
      <c r="C75" s="149">
        <v>10.29</v>
      </c>
      <c r="D75" s="42"/>
      <c r="E75" s="184"/>
      <c r="F75" s="184"/>
      <c r="G75" s="329"/>
      <c r="H75" s="158">
        <v>-70.77</v>
      </c>
      <c r="I75" s="176"/>
    </row>
    <row r="76" spans="1:9" x14ac:dyDescent="0.3">
      <c r="A76" s="41">
        <v>549005</v>
      </c>
      <c r="B76" s="8" t="s">
        <v>65</v>
      </c>
      <c r="C76" s="149">
        <v>777000</v>
      </c>
      <c r="D76" s="42"/>
      <c r="E76" s="184">
        <v>800000</v>
      </c>
      <c r="F76" s="184"/>
      <c r="G76" s="324">
        <f t="shared" ref="G76:G84" si="3">SUM(E76:F76)</f>
        <v>800000</v>
      </c>
      <c r="H76" s="158"/>
      <c r="I76" s="176"/>
    </row>
    <row r="77" spans="1:9" x14ac:dyDescent="0.3">
      <c r="A77" s="41">
        <v>549006</v>
      </c>
      <c r="B77" s="8" t="s">
        <v>66</v>
      </c>
      <c r="C77" s="149">
        <v>2054140</v>
      </c>
      <c r="D77" s="42">
        <v>357.37</v>
      </c>
      <c r="E77" s="184">
        <v>2333254</v>
      </c>
      <c r="F77" s="184"/>
      <c r="G77" s="324">
        <f t="shared" si="3"/>
        <v>2333254</v>
      </c>
      <c r="H77" s="158">
        <v>1617445.5</v>
      </c>
      <c r="I77" s="176"/>
    </row>
    <row r="78" spans="1:9" x14ac:dyDescent="0.3">
      <c r="A78" s="41">
        <v>549007</v>
      </c>
      <c r="B78" s="8" t="s">
        <v>192</v>
      </c>
      <c r="C78" s="149">
        <v>1426500</v>
      </c>
      <c r="D78" s="42"/>
      <c r="E78" s="184">
        <v>1500000</v>
      </c>
      <c r="F78" s="184"/>
      <c r="G78" s="324">
        <f t="shared" si="3"/>
        <v>1500000</v>
      </c>
      <c r="H78" s="158"/>
      <c r="I78" s="176"/>
    </row>
    <row r="79" spans="1:9" x14ac:dyDescent="0.3">
      <c r="A79" s="41">
        <v>549020</v>
      </c>
      <c r="B79" s="8" t="s">
        <v>67</v>
      </c>
      <c r="C79" s="149">
        <v>514550</v>
      </c>
      <c r="D79" s="42"/>
      <c r="E79" s="184">
        <v>550000</v>
      </c>
      <c r="F79" s="184"/>
      <c r="G79" s="324">
        <f t="shared" si="3"/>
        <v>550000</v>
      </c>
      <c r="H79" s="158">
        <v>287000</v>
      </c>
      <c r="I79" s="176"/>
    </row>
    <row r="80" spans="1:9" x14ac:dyDescent="0.3">
      <c r="A80" s="41">
        <v>549021</v>
      </c>
      <c r="B80" s="8" t="s">
        <v>68</v>
      </c>
      <c r="C80" s="149">
        <v>14088</v>
      </c>
      <c r="D80" s="42"/>
      <c r="E80" s="184">
        <v>20000</v>
      </c>
      <c r="F80" s="184"/>
      <c r="G80" s="324">
        <f t="shared" si="3"/>
        <v>20000</v>
      </c>
      <c r="H80" s="158">
        <v>15000</v>
      </c>
      <c r="I80" s="176"/>
    </row>
    <row r="81" spans="1:9" x14ac:dyDescent="0.3">
      <c r="A81" s="41">
        <v>549024</v>
      </c>
      <c r="B81" s="8" t="s">
        <v>162</v>
      </c>
      <c r="C81" s="149">
        <v>70005</v>
      </c>
      <c r="D81" s="42">
        <v>6785</v>
      </c>
      <c r="E81" s="184">
        <v>100000</v>
      </c>
      <c r="F81" s="184"/>
      <c r="G81" s="324">
        <f t="shared" si="3"/>
        <v>100000</v>
      </c>
      <c r="H81" s="158">
        <v>40224</v>
      </c>
      <c r="I81" s="176">
        <v>746</v>
      </c>
    </row>
    <row r="82" spans="1:9" x14ac:dyDescent="0.3">
      <c r="A82" s="41">
        <v>549033</v>
      </c>
      <c r="B82" s="8" t="s">
        <v>163</v>
      </c>
      <c r="C82" s="149">
        <v>6685.48</v>
      </c>
      <c r="D82" s="42"/>
      <c r="E82" s="184">
        <v>10000</v>
      </c>
      <c r="F82" s="184"/>
      <c r="G82" s="324">
        <f t="shared" si="3"/>
        <v>10000</v>
      </c>
      <c r="H82" s="158">
        <v>5945.86</v>
      </c>
      <c r="I82" s="176"/>
    </row>
    <row r="83" spans="1:9" x14ac:dyDescent="0.3">
      <c r="A83" s="41">
        <v>549048</v>
      </c>
      <c r="B83" s="8" t="s">
        <v>69</v>
      </c>
      <c r="C83" s="149">
        <v>226864.13</v>
      </c>
      <c r="D83" s="42"/>
      <c r="E83" s="184">
        <v>200000</v>
      </c>
      <c r="F83" s="184"/>
      <c r="G83" s="324">
        <f t="shared" si="3"/>
        <v>200000</v>
      </c>
      <c r="H83" s="158">
        <v>45318.45</v>
      </c>
      <c r="I83" s="176"/>
    </row>
    <row r="84" spans="1:9" x14ac:dyDescent="0.3">
      <c r="A84" s="41">
        <v>549066</v>
      </c>
      <c r="B84" s="8" t="s">
        <v>193</v>
      </c>
      <c r="C84" s="149">
        <v>223783.65</v>
      </c>
      <c r="D84" s="42"/>
      <c r="E84" s="184">
        <v>100000</v>
      </c>
      <c r="F84" s="184"/>
      <c r="G84" s="324">
        <f t="shared" si="3"/>
        <v>100000</v>
      </c>
      <c r="H84" s="158"/>
      <c r="I84" s="176"/>
    </row>
    <row r="85" spans="1:9" x14ac:dyDescent="0.3">
      <c r="A85" s="41">
        <v>549091</v>
      </c>
      <c r="B85" s="8" t="s">
        <v>70</v>
      </c>
      <c r="C85" s="149">
        <v>4700000</v>
      </c>
      <c r="D85" s="42"/>
      <c r="E85" s="184"/>
      <c r="F85" s="184"/>
      <c r="G85" s="329"/>
      <c r="H85" s="158"/>
      <c r="I85" s="176"/>
    </row>
    <row r="86" spans="1:9" x14ac:dyDescent="0.3">
      <c r="A86" s="41">
        <v>549093</v>
      </c>
      <c r="B86" s="8" t="s">
        <v>71</v>
      </c>
      <c r="C86" s="149">
        <v>6721.55</v>
      </c>
      <c r="D86" s="42">
        <v>1604</v>
      </c>
      <c r="E86" s="184">
        <v>10000</v>
      </c>
      <c r="F86" s="184">
        <v>20000</v>
      </c>
      <c r="G86" s="329"/>
      <c r="H86" s="158">
        <v>3980</v>
      </c>
      <c r="I86" s="176">
        <v>3471</v>
      </c>
    </row>
    <row r="87" spans="1:9" x14ac:dyDescent="0.3">
      <c r="A87" s="41">
        <v>549097</v>
      </c>
      <c r="B87" s="8" t="s">
        <v>72</v>
      </c>
      <c r="C87" s="149"/>
      <c r="D87" s="42"/>
      <c r="E87" s="184"/>
      <c r="F87" s="184"/>
      <c r="G87" s="324">
        <f t="shared" ref="G87:G93" si="4">SUM(E87:F87)</f>
        <v>0</v>
      </c>
      <c r="H87" s="158"/>
      <c r="I87" s="176"/>
    </row>
    <row r="88" spans="1:9" ht="16.5" thickBot="1" x14ac:dyDescent="0.35">
      <c r="A88" s="41">
        <v>549199</v>
      </c>
      <c r="B88" s="8" t="s">
        <v>73</v>
      </c>
      <c r="C88" s="149"/>
      <c r="D88" s="42"/>
      <c r="E88" s="184"/>
      <c r="F88" s="184"/>
      <c r="G88" s="324">
        <f t="shared" si="4"/>
        <v>0</v>
      </c>
      <c r="H88" s="160"/>
      <c r="I88" s="178"/>
    </row>
    <row r="89" spans="1:9" ht="16.5" thickBot="1" x14ac:dyDescent="0.35">
      <c r="A89" s="46">
        <v>549</v>
      </c>
      <c r="B89" s="58" t="s">
        <v>11</v>
      </c>
      <c r="C89" s="130">
        <f>SUM(C74:C88)</f>
        <v>10024000.23</v>
      </c>
      <c r="D89" s="59">
        <f>SUM(D74:D88)</f>
        <v>10187.130000000001</v>
      </c>
      <c r="E89" s="78">
        <f>SUM(E74:E88)</f>
        <v>5633254</v>
      </c>
      <c r="F89" s="78">
        <f>SUM(F74:F88)</f>
        <v>20000</v>
      </c>
      <c r="G89" s="326">
        <f t="shared" si="4"/>
        <v>5653254</v>
      </c>
      <c r="H89" s="128">
        <f>SUM(H74:H88)</f>
        <v>2016889.69</v>
      </c>
      <c r="I89" s="79">
        <f>SUM(I74:I88)</f>
        <v>4217</v>
      </c>
    </row>
    <row r="90" spans="1:9" x14ac:dyDescent="0.3">
      <c r="A90" s="38">
        <v>551003</v>
      </c>
      <c r="B90" s="5" t="s">
        <v>167</v>
      </c>
      <c r="C90" s="151">
        <v>47868.15</v>
      </c>
      <c r="D90" s="39"/>
      <c r="E90" s="186">
        <v>50000</v>
      </c>
      <c r="F90" s="186"/>
      <c r="G90" s="327">
        <f t="shared" si="4"/>
        <v>50000</v>
      </c>
      <c r="H90" s="165">
        <v>48248.5</v>
      </c>
      <c r="I90" s="179"/>
    </row>
    <row r="91" spans="1:9" x14ac:dyDescent="0.3">
      <c r="A91" s="43">
        <v>551101</v>
      </c>
      <c r="B91" s="44" t="s">
        <v>164</v>
      </c>
      <c r="C91" s="152">
        <v>2156795.85</v>
      </c>
      <c r="D91" s="45"/>
      <c r="E91" s="187">
        <v>2500000</v>
      </c>
      <c r="F91" s="187"/>
      <c r="G91" s="328">
        <f t="shared" si="4"/>
        <v>2500000</v>
      </c>
      <c r="H91" s="143">
        <v>910530.66</v>
      </c>
      <c r="I91" s="176"/>
    </row>
    <row r="92" spans="1:9" ht="16.5" thickBot="1" x14ac:dyDescent="0.35">
      <c r="A92" s="51">
        <v>551102</v>
      </c>
      <c r="B92" s="52" t="s">
        <v>74</v>
      </c>
      <c r="C92" s="150">
        <v>4699484.17</v>
      </c>
      <c r="D92" s="53"/>
      <c r="E92" s="185">
        <v>5000000</v>
      </c>
      <c r="F92" s="185"/>
      <c r="G92" s="325">
        <f t="shared" si="4"/>
        <v>5000000</v>
      </c>
      <c r="H92" s="160">
        <v>1847794.06</v>
      </c>
      <c r="I92" s="178"/>
    </row>
    <row r="93" spans="1:9" ht="16.5" thickBot="1" x14ac:dyDescent="0.35">
      <c r="A93" s="46">
        <v>551</v>
      </c>
      <c r="B93" s="47" t="s">
        <v>75</v>
      </c>
      <c r="C93" s="78">
        <f>SUM(C90:C92)</f>
        <v>6904148.1699999999</v>
      </c>
      <c r="D93" s="48">
        <f>SUM(D90:D92)</f>
        <v>0</v>
      </c>
      <c r="E93" s="78">
        <f>SUM(E90:E92)</f>
        <v>7550000</v>
      </c>
      <c r="F93" s="78">
        <v>0</v>
      </c>
      <c r="G93" s="326">
        <f t="shared" si="4"/>
        <v>7550000</v>
      </c>
      <c r="H93" s="128">
        <f>SUM(H90:H92)</f>
        <v>2806573.22</v>
      </c>
      <c r="I93" s="79">
        <v>0</v>
      </c>
    </row>
    <row r="94" spans="1:9" ht="16.5" thickBot="1" x14ac:dyDescent="0.35">
      <c r="A94" s="120">
        <v>555101</v>
      </c>
      <c r="B94" s="121" t="s">
        <v>165</v>
      </c>
      <c r="C94" s="153"/>
      <c r="D94" s="148"/>
      <c r="E94" s="188">
        <v>0</v>
      </c>
      <c r="F94" s="188">
        <v>0</v>
      </c>
      <c r="G94" s="330"/>
      <c r="H94" s="105"/>
      <c r="I94" s="180"/>
    </row>
    <row r="95" spans="1:9" ht="16.5" thickBot="1" x14ac:dyDescent="0.35">
      <c r="A95" s="46">
        <v>555</v>
      </c>
      <c r="B95" s="47" t="s">
        <v>165</v>
      </c>
      <c r="C95" s="78"/>
      <c r="D95" s="48">
        <f>SUM(D94)</f>
        <v>0</v>
      </c>
      <c r="E95" s="78">
        <v>0</v>
      </c>
      <c r="F95" s="78">
        <v>0</v>
      </c>
      <c r="G95" s="326">
        <f>SUM(E95:F95)</f>
        <v>0</v>
      </c>
      <c r="H95" s="128">
        <v>0</v>
      </c>
      <c r="I95" s="79">
        <v>0</v>
      </c>
    </row>
    <row r="96" spans="1:9" x14ac:dyDescent="0.3">
      <c r="A96" s="49">
        <v>563001</v>
      </c>
      <c r="B96" s="19" t="s">
        <v>76</v>
      </c>
      <c r="C96" s="154">
        <v>-292351.89</v>
      </c>
      <c r="D96" s="50"/>
      <c r="E96" s="189"/>
      <c r="F96" s="189"/>
      <c r="G96" s="331"/>
      <c r="H96" s="164">
        <v>-97429.63</v>
      </c>
      <c r="I96" s="179"/>
    </row>
    <row r="97" spans="1:9" ht="16.5" thickBot="1" x14ac:dyDescent="0.35">
      <c r="A97" s="43">
        <v>563005</v>
      </c>
      <c r="B97" s="44" t="s">
        <v>133</v>
      </c>
      <c r="C97" s="152">
        <v>73126.28</v>
      </c>
      <c r="D97" s="45"/>
      <c r="E97" s="187"/>
      <c r="F97" s="187"/>
      <c r="G97" s="328">
        <f>SUM(E97:F97)</f>
        <v>0</v>
      </c>
      <c r="H97" s="160">
        <v>38393.68</v>
      </c>
      <c r="I97" s="178"/>
    </row>
    <row r="98" spans="1:9" ht="16.5" thickBot="1" x14ac:dyDescent="0.35">
      <c r="A98" s="46">
        <v>563</v>
      </c>
      <c r="B98" s="47" t="s">
        <v>76</v>
      </c>
      <c r="C98" s="78">
        <f>SUM(C96:C97)</f>
        <v>-219225.61000000002</v>
      </c>
      <c r="D98" s="48">
        <f>SUM(D96:D97)</f>
        <v>0</v>
      </c>
      <c r="E98" s="78">
        <f>SUM(E96:E97)</f>
        <v>0</v>
      </c>
      <c r="F98" s="78">
        <v>0</v>
      </c>
      <c r="G98" s="326">
        <f>SUM(E98:F98)</f>
        <v>0</v>
      </c>
      <c r="H98" s="128">
        <f>SUM(H96:H97)</f>
        <v>-59035.950000000004</v>
      </c>
      <c r="I98" s="79">
        <v>0</v>
      </c>
    </row>
    <row r="99" spans="1:9" ht="16.5" thickBot="1" x14ac:dyDescent="0.35">
      <c r="A99" s="81"/>
      <c r="B99" s="82" t="s">
        <v>12</v>
      </c>
      <c r="C99" s="103">
        <v>80234606.819999993</v>
      </c>
      <c r="D99" s="103">
        <f>D15+D20+D26+D27+D51+D56+D60+D62+D64+D66+D69+D89+D93+D95+D98</f>
        <v>19446855.999999996</v>
      </c>
      <c r="E99" s="104">
        <f>E98+E95+E93+E89+E73+E69+E66+E64+E62+E60+E56+E51+E27+E26+E20+E15</f>
        <v>81995850</v>
      </c>
      <c r="F99" s="104">
        <f>F15+F20+F26+F27+F51+F56+F60+F62+F69+F89+F93+F98</f>
        <v>19783770</v>
      </c>
      <c r="G99" s="332">
        <f>SUM(E99:F99)</f>
        <v>101779620</v>
      </c>
      <c r="H99" s="166">
        <f>H15+H20+H26+H27+H51+H56+H60+H62+H64+H66+H69+H73+H89+H93+H95+H98</f>
        <v>28354857.199999999</v>
      </c>
      <c r="I99" s="145">
        <f>I15+I20+I26+I27+I51+I56+I60+I62+I64+I66+I69+I73+I89+I93+I95+I98</f>
        <v>6403356.6100000003</v>
      </c>
    </row>
    <row r="100" spans="1:9" ht="16.5" thickBot="1" x14ac:dyDescent="0.35">
      <c r="A100" s="2"/>
      <c r="B100" s="101"/>
      <c r="C100" s="101"/>
      <c r="D100" s="102"/>
      <c r="E100" s="105"/>
      <c r="F100" s="105"/>
      <c r="G100" s="333"/>
      <c r="H100" s="105"/>
      <c r="I100" s="55"/>
    </row>
    <row r="101" spans="1:9" x14ac:dyDescent="0.3">
      <c r="A101" s="63">
        <v>601001</v>
      </c>
      <c r="B101" s="100" t="s">
        <v>77</v>
      </c>
      <c r="C101" s="170">
        <v>5646</v>
      </c>
      <c r="D101" s="137"/>
      <c r="E101" s="186">
        <v>20000</v>
      </c>
      <c r="F101" s="186"/>
      <c r="G101" s="327">
        <f>SUM(E101:F101)</f>
        <v>20000</v>
      </c>
      <c r="H101" s="165">
        <v>472.72</v>
      </c>
      <c r="I101" s="167"/>
    </row>
    <row r="102" spans="1:9" x14ac:dyDescent="0.3">
      <c r="A102" s="67">
        <v>601003</v>
      </c>
      <c r="B102" s="99" t="s">
        <v>134</v>
      </c>
      <c r="C102" s="171">
        <v>197.2</v>
      </c>
      <c r="D102" s="54"/>
      <c r="E102" s="184"/>
      <c r="F102" s="184"/>
      <c r="G102" s="329"/>
      <c r="H102" s="158"/>
      <c r="I102" s="176"/>
    </row>
    <row r="103" spans="1:9" x14ac:dyDescent="0.3">
      <c r="A103" s="63">
        <v>601004</v>
      </c>
      <c r="B103" s="100" t="s">
        <v>136</v>
      </c>
      <c r="C103" s="170">
        <v>4872.7299999999996</v>
      </c>
      <c r="D103" s="140"/>
      <c r="E103" s="186">
        <v>10000</v>
      </c>
      <c r="F103" s="186"/>
      <c r="G103" s="327">
        <f>SUM(E103:F103)</f>
        <v>10000</v>
      </c>
      <c r="H103" s="143"/>
      <c r="I103" s="179"/>
    </row>
    <row r="104" spans="1:9" x14ac:dyDescent="0.3">
      <c r="A104" s="63">
        <v>601005</v>
      </c>
      <c r="B104" s="100" t="s">
        <v>135</v>
      </c>
      <c r="C104" s="170">
        <v>64682</v>
      </c>
      <c r="D104" s="140"/>
      <c r="E104" s="186">
        <v>45000</v>
      </c>
      <c r="F104" s="186"/>
      <c r="G104" s="327">
        <f>SUM(E104:F104)</f>
        <v>45000</v>
      </c>
      <c r="H104" s="159">
        <v>27640.799999999999</v>
      </c>
      <c r="I104" s="176"/>
    </row>
    <row r="105" spans="1:9" ht="16.5" thickBot="1" x14ac:dyDescent="0.35">
      <c r="A105" s="65">
        <v>601006</v>
      </c>
      <c r="B105" s="98" t="s">
        <v>201</v>
      </c>
      <c r="C105" s="172"/>
      <c r="D105" s="138"/>
      <c r="E105" s="187"/>
      <c r="F105" s="187"/>
      <c r="G105" s="328"/>
      <c r="H105" s="160">
        <v>3469.85</v>
      </c>
      <c r="I105" s="181"/>
    </row>
    <row r="106" spans="1:9" ht="16.5" thickBot="1" x14ac:dyDescent="0.35">
      <c r="A106" s="61">
        <v>601</v>
      </c>
      <c r="B106" s="62" t="s">
        <v>13</v>
      </c>
      <c r="C106" s="128">
        <f>SUM(C101:C104)</f>
        <v>75397.929999999993</v>
      </c>
      <c r="D106" s="139">
        <f>SUM(D101:D104)</f>
        <v>0</v>
      </c>
      <c r="E106" s="78">
        <f>SUM(E101:E104)</f>
        <v>75000</v>
      </c>
      <c r="F106" s="78">
        <v>0</v>
      </c>
      <c r="G106" s="326">
        <f>SUM(E106:F106)</f>
        <v>75000</v>
      </c>
      <c r="H106" s="128">
        <f>SUM(H101:H105)</f>
        <v>31583.37</v>
      </c>
      <c r="I106" s="144"/>
    </row>
    <row r="107" spans="1:9" x14ac:dyDescent="0.3">
      <c r="A107" s="63">
        <v>602001</v>
      </c>
      <c r="B107" s="64" t="s">
        <v>78</v>
      </c>
      <c r="C107" s="173">
        <v>826576.39</v>
      </c>
      <c r="D107" s="140"/>
      <c r="E107" s="186">
        <v>800000</v>
      </c>
      <c r="F107" s="186"/>
      <c r="G107" s="327">
        <f>SUM(E107:F107)</f>
        <v>800000</v>
      </c>
      <c r="H107" s="164">
        <v>536787.26</v>
      </c>
      <c r="I107" s="179"/>
    </row>
    <row r="108" spans="1:9" x14ac:dyDescent="0.3">
      <c r="A108" s="63">
        <v>602002</v>
      </c>
      <c r="B108" s="64" t="s">
        <v>79</v>
      </c>
      <c r="C108" s="173">
        <v>34479.339999999997</v>
      </c>
      <c r="D108" s="140"/>
      <c r="E108" s="184">
        <v>50000</v>
      </c>
      <c r="F108" s="184"/>
      <c r="G108" s="324">
        <f>SUM(E108:F108)</f>
        <v>50000</v>
      </c>
      <c r="H108" s="158">
        <v>5619.83</v>
      </c>
      <c r="I108" s="176"/>
    </row>
    <row r="109" spans="1:9" x14ac:dyDescent="0.3">
      <c r="A109" s="63">
        <v>602010</v>
      </c>
      <c r="B109" s="64" t="s">
        <v>80</v>
      </c>
      <c r="C109" s="173">
        <v>3628.51</v>
      </c>
      <c r="D109" s="140"/>
      <c r="E109" s="184"/>
      <c r="F109" s="184"/>
      <c r="G109" s="329"/>
      <c r="H109" s="158"/>
      <c r="I109" s="176"/>
    </row>
    <row r="110" spans="1:9" x14ac:dyDescent="0.3">
      <c r="A110" s="63">
        <v>602013</v>
      </c>
      <c r="B110" s="64" t="s">
        <v>194</v>
      </c>
      <c r="C110" s="173">
        <v>172984.61</v>
      </c>
      <c r="D110" s="140"/>
      <c r="E110" s="184">
        <v>170000</v>
      </c>
      <c r="F110" s="184"/>
      <c r="G110" s="324">
        <f>SUM(E110:F110)</f>
        <v>170000</v>
      </c>
      <c r="H110" s="158">
        <v>72606.87</v>
      </c>
      <c r="I110" s="176"/>
    </row>
    <row r="111" spans="1:9" x14ac:dyDescent="0.3">
      <c r="A111" s="63">
        <v>602030</v>
      </c>
      <c r="B111" s="64" t="s">
        <v>81</v>
      </c>
      <c r="C111" s="173">
        <v>19500</v>
      </c>
      <c r="D111" s="140"/>
      <c r="E111" s="184"/>
      <c r="F111" s="184"/>
      <c r="G111" s="329"/>
      <c r="H111" s="158"/>
      <c r="I111" s="176"/>
    </row>
    <row r="112" spans="1:9" x14ac:dyDescent="0.3">
      <c r="A112" s="63">
        <v>602088</v>
      </c>
      <c r="B112" s="64" t="s">
        <v>82</v>
      </c>
      <c r="C112" s="173">
        <v>12000</v>
      </c>
      <c r="D112" s="140"/>
      <c r="E112" s="184"/>
      <c r="F112" s="184"/>
      <c r="G112" s="324">
        <f>SUM(E112:F112)</f>
        <v>0</v>
      </c>
      <c r="H112" s="158"/>
      <c r="I112" s="176"/>
    </row>
    <row r="113" spans="1:9" x14ac:dyDescent="0.3">
      <c r="A113" s="67">
        <v>602101</v>
      </c>
      <c r="B113" s="68" t="s">
        <v>202</v>
      </c>
      <c r="C113" s="174"/>
      <c r="D113" s="54"/>
      <c r="E113" s="184"/>
      <c r="F113" s="184"/>
      <c r="G113" s="324"/>
      <c r="H113" s="143">
        <v>3954.18</v>
      </c>
      <c r="I113" s="178"/>
    </row>
    <row r="114" spans="1:9" ht="16.5" thickBot="1" x14ac:dyDescent="0.35">
      <c r="A114" s="65">
        <v>602666</v>
      </c>
      <c r="B114" s="66" t="s">
        <v>179</v>
      </c>
      <c r="C114" s="175"/>
      <c r="D114" s="138"/>
      <c r="E114" s="187"/>
      <c r="F114" s="187"/>
      <c r="G114" s="328"/>
      <c r="H114" s="161">
        <v>266000</v>
      </c>
      <c r="I114" s="178"/>
    </row>
    <row r="115" spans="1:9" ht="16.5" thickBot="1" x14ac:dyDescent="0.35">
      <c r="A115" s="61">
        <v>602</v>
      </c>
      <c r="B115" s="62" t="s">
        <v>14</v>
      </c>
      <c r="C115" s="128">
        <f>SUM(C107:C114)</f>
        <v>1069168.8500000001</v>
      </c>
      <c r="D115" s="139">
        <f>SUM(D107:D112)</f>
        <v>0</v>
      </c>
      <c r="E115" s="78">
        <f>SUM(E107:E112)</f>
        <v>1020000</v>
      </c>
      <c r="F115" s="78">
        <v>0</v>
      </c>
      <c r="G115" s="326">
        <f>SUM(E115:F115)</f>
        <v>1020000</v>
      </c>
      <c r="H115" s="128">
        <f>SUM(H107:H114)</f>
        <v>884968.14</v>
      </c>
      <c r="I115" s="144"/>
    </row>
    <row r="116" spans="1:9" ht="16.5" thickBot="1" x14ac:dyDescent="0.35">
      <c r="A116" s="65">
        <v>644001</v>
      </c>
      <c r="B116" s="66" t="s">
        <v>83</v>
      </c>
      <c r="C116" s="175">
        <v>5496610.9199999999</v>
      </c>
      <c r="D116" s="138"/>
      <c r="E116" s="187">
        <v>5530000</v>
      </c>
      <c r="F116" s="187"/>
      <c r="G116" s="328">
        <f>SUM(E116:F116)</f>
        <v>5530000</v>
      </c>
      <c r="H116" s="105">
        <v>1487886</v>
      </c>
      <c r="I116" s="180"/>
    </row>
    <row r="117" spans="1:9" ht="16.5" thickBot="1" x14ac:dyDescent="0.35">
      <c r="A117" s="61">
        <v>644</v>
      </c>
      <c r="B117" s="62" t="s">
        <v>15</v>
      </c>
      <c r="C117" s="128">
        <f>SUM(C116)</f>
        <v>5496610.9199999999</v>
      </c>
      <c r="D117" s="139">
        <f>SUM(D116)</f>
        <v>0</v>
      </c>
      <c r="E117" s="78">
        <f>SUM(E116)</f>
        <v>5530000</v>
      </c>
      <c r="F117" s="78">
        <v>0</v>
      </c>
      <c r="G117" s="326">
        <f>SUM(E117:F117)</f>
        <v>5530000</v>
      </c>
      <c r="H117" s="128">
        <f>SUM(H116)</f>
        <v>1487886</v>
      </c>
      <c r="I117" s="144"/>
    </row>
    <row r="118" spans="1:9" ht="16.5" thickBot="1" x14ac:dyDescent="0.35">
      <c r="A118" s="65">
        <v>645001</v>
      </c>
      <c r="B118" s="66" t="s">
        <v>84</v>
      </c>
      <c r="C118" s="175">
        <v>51200.03</v>
      </c>
      <c r="D118" s="138">
        <v>-20.399999999999999</v>
      </c>
      <c r="E118" s="187">
        <v>30000</v>
      </c>
      <c r="F118" s="187"/>
      <c r="G118" s="328">
        <f>SUM(E118:F118)</f>
        <v>30000</v>
      </c>
      <c r="H118" s="105"/>
      <c r="I118" s="180"/>
    </row>
    <row r="119" spans="1:9" ht="16.5" thickBot="1" x14ac:dyDescent="0.35">
      <c r="A119" s="61">
        <v>645</v>
      </c>
      <c r="B119" s="62" t="s">
        <v>84</v>
      </c>
      <c r="C119" s="128">
        <f>SUM(C118)</f>
        <v>51200.03</v>
      </c>
      <c r="D119" s="139">
        <f>SUM(D118)</f>
        <v>-20.399999999999999</v>
      </c>
      <c r="E119" s="78">
        <f>SUM(E118)</f>
        <v>30000</v>
      </c>
      <c r="F119" s="78">
        <v>0</v>
      </c>
      <c r="G119" s="326">
        <f>SUM(G118)</f>
        <v>30000</v>
      </c>
      <c r="H119" s="128">
        <f>SUM(H118)</f>
        <v>0</v>
      </c>
      <c r="I119" s="144"/>
    </row>
    <row r="120" spans="1:9" x14ac:dyDescent="0.3">
      <c r="A120" s="67">
        <v>648002</v>
      </c>
      <c r="B120" s="68" t="s">
        <v>146</v>
      </c>
      <c r="C120" s="174">
        <v>3003720</v>
      </c>
      <c r="D120" s="54"/>
      <c r="E120" s="184">
        <v>3770000</v>
      </c>
      <c r="F120" s="184"/>
      <c r="G120" s="324">
        <f>SUM(E120:F120)</f>
        <v>3770000</v>
      </c>
      <c r="H120" s="164"/>
      <c r="I120" s="179"/>
    </row>
    <row r="121" spans="1:9" x14ac:dyDescent="0.3">
      <c r="A121" s="67">
        <v>648004</v>
      </c>
      <c r="B121" s="68" t="s">
        <v>168</v>
      </c>
      <c r="C121" s="174">
        <v>735367</v>
      </c>
      <c r="D121" s="54"/>
      <c r="E121" s="184">
        <v>750000</v>
      </c>
      <c r="F121" s="184"/>
      <c r="G121" s="324">
        <f>SUM(E121:F121)</f>
        <v>750000</v>
      </c>
      <c r="H121" s="158">
        <v>374150</v>
      </c>
      <c r="I121" s="176"/>
    </row>
    <row r="122" spans="1:9" ht="16.5" thickBot="1" x14ac:dyDescent="0.35">
      <c r="A122" s="65">
        <v>648091</v>
      </c>
      <c r="B122" s="66" t="s">
        <v>147</v>
      </c>
      <c r="C122" s="175"/>
      <c r="D122" s="138"/>
      <c r="E122" s="187">
        <v>1000000</v>
      </c>
      <c r="F122" s="187"/>
      <c r="G122" s="328">
        <f>SUM(E122:F122)</f>
        <v>1000000</v>
      </c>
      <c r="H122" s="160"/>
      <c r="I122" s="178"/>
    </row>
    <row r="123" spans="1:9" ht="16.5" thickBot="1" x14ac:dyDescent="0.35">
      <c r="A123" s="61">
        <v>648</v>
      </c>
      <c r="B123" s="62" t="s">
        <v>16</v>
      </c>
      <c r="C123" s="128">
        <f>SUM(C120:C122)</f>
        <v>3739087</v>
      </c>
      <c r="D123" s="139">
        <f>SUM(D120:D122)</f>
        <v>0</v>
      </c>
      <c r="E123" s="78">
        <f>SUM(E120:E122)</f>
        <v>5520000</v>
      </c>
      <c r="F123" s="78">
        <v>0</v>
      </c>
      <c r="G123" s="326">
        <f>SUM(E123:F123)</f>
        <v>5520000</v>
      </c>
      <c r="H123" s="128">
        <f>SUM(H120:H122)</f>
        <v>374150</v>
      </c>
      <c r="I123" s="144"/>
    </row>
    <row r="124" spans="1:9" x14ac:dyDescent="0.3">
      <c r="A124" s="67">
        <v>649004</v>
      </c>
      <c r="B124" s="68" t="s">
        <v>64</v>
      </c>
      <c r="C124" s="174">
        <v>3.03</v>
      </c>
      <c r="D124" s="54">
        <v>0.4</v>
      </c>
      <c r="E124" s="184"/>
      <c r="F124" s="184"/>
      <c r="G124" s="329"/>
      <c r="H124" s="164">
        <v>0.5</v>
      </c>
      <c r="I124" s="179"/>
    </row>
    <row r="125" spans="1:9" x14ac:dyDescent="0.3">
      <c r="A125" s="67">
        <v>649006</v>
      </c>
      <c r="B125" s="68" t="s">
        <v>195</v>
      </c>
      <c r="C125" s="174">
        <v>20039</v>
      </c>
      <c r="D125" s="54"/>
      <c r="E125" s="184"/>
      <c r="F125" s="184"/>
      <c r="G125" s="329"/>
      <c r="H125" s="158"/>
      <c r="I125" s="176"/>
    </row>
    <row r="126" spans="1:9" x14ac:dyDescent="0.3">
      <c r="A126" s="67">
        <v>649009</v>
      </c>
      <c r="B126" s="68" t="s">
        <v>180</v>
      </c>
      <c r="C126" s="174">
        <v>45154</v>
      </c>
      <c r="D126" s="54"/>
      <c r="E126" s="184"/>
      <c r="F126" s="184"/>
      <c r="G126" s="329"/>
      <c r="H126" s="158"/>
      <c r="I126" s="176"/>
    </row>
    <row r="127" spans="1:9" x14ac:dyDescent="0.3">
      <c r="A127" s="67">
        <v>649021</v>
      </c>
      <c r="B127" s="68" t="s">
        <v>196</v>
      </c>
      <c r="C127" s="174">
        <v>8140</v>
      </c>
      <c r="D127" s="54"/>
      <c r="E127" s="184"/>
      <c r="F127" s="184"/>
      <c r="G127" s="329"/>
      <c r="H127" s="158"/>
      <c r="I127" s="176"/>
    </row>
    <row r="128" spans="1:9" x14ac:dyDescent="0.3">
      <c r="A128" s="67">
        <v>649025</v>
      </c>
      <c r="B128" s="68" t="s">
        <v>197</v>
      </c>
      <c r="C128" s="174"/>
      <c r="D128" s="54"/>
      <c r="E128" s="184"/>
      <c r="F128" s="184"/>
      <c r="G128" s="329"/>
      <c r="H128" s="158"/>
      <c r="I128" s="176"/>
    </row>
    <row r="129" spans="1:9" x14ac:dyDescent="0.3">
      <c r="A129" s="67">
        <v>649111</v>
      </c>
      <c r="B129" s="68" t="s">
        <v>86</v>
      </c>
      <c r="C129" s="174">
        <v>4699484.17</v>
      </c>
      <c r="D129" s="54"/>
      <c r="E129" s="184">
        <v>5000000</v>
      </c>
      <c r="F129" s="184"/>
      <c r="G129" s="324">
        <f>SUM(E129:F129)</f>
        <v>5000000</v>
      </c>
      <c r="H129" s="158">
        <v>1847794.06</v>
      </c>
      <c r="I129" s="176"/>
    </row>
    <row r="130" spans="1:9" x14ac:dyDescent="0.3">
      <c r="A130" s="67">
        <v>649112</v>
      </c>
      <c r="B130" s="68" t="s">
        <v>166</v>
      </c>
      <c r="C130" s="174"/>
      <c r="D130" s="54"/>
      <c r="E130" s="184"/>
      <c r="F130" s="184"/>
      <c r="G130" s="324">
        <f>SUM(E130:F130)</f>
        <v>0</v>
      </c>
      <c r="H130" s="143"/>
      <c r="I130" s="176"/>
    </row>
    <row r="131" spans="1:9" ht="16.5" thickBot="1" x14ac:dyDescent="0.35">
      <c r="A131" s="65">
        <v>649121</v>
      </c>
      <c r="B131" s="66" t="s">
        <v>203</v>
      </c>
      <c r="C131" s="175"/>
      <c r="D131" s="138"/>
      <c r="E131" s="187"/>
      <c r="F131" s="187"/>
      <c r="G131" s="328"/>
      <c r="H131" s="160">
        <v>-6083</v>
      </c>
      <c r="I131" s="180"/>
    </row>
    <row r="132" spans="1:9" ht="16.5" thickBot="1" x14ac:dyDescent="0.35">
      <c r="A132" s="61">
        <v>649</v>
      </c>
      <c r="B132" s="62" t="s">
        <v>85</v>
      </c>
      <c r="C132" s="128">
        <f>SUM(C124:C130)</f>
        <v>4772820.2</v>
      </c>
      <c r="D132" s="139">
        <f>SUM(D124:D130)</f>
        <v>0.4</v>
      </c>
      <c r="E132" s="78">
        <f>SUM(E124:E130)</f>
        <v>5000000</v>
      </c>
      <c r="F132" s="78">
        <v>0</v>
      </c>
      <c r="G132" s="326">
        <f>SUM(E132:F132)</f>
        <v>5000000</v>
      </c>
      <c r="H132" s="128">
        <f>SUM(H124:H131)</f>
        <v>1841711.56</v>
      </c>
      <c r="I132" s="144"/>
    </row>
    <row r="133" spans="1:9" x14ac:dyDescent="0.3">
      <c r="A133" s="60">
        <v>691021</v>
      </c>
      <c r="B133" s="69" t="s">
        <v>87</v>
      </c>
      <c r="C133" s="154"/>
      <c r="D133" s="137">
        <v>19446876</v>
      </c>
      <c r="E133" s="189"/>
      <c r="F133" s="189">
        <v>19783770</v>
      </c>
      <c r="G133" s="323">
        <f>SUM(E133:F133)</f>
        <v>19783770</v>
      </c>
      <c r="H133" s="164"/>
      <c r="I133" s="179">
        <v>19783770</v>
      </c>
    </row>
    <row r="134" spans="1:9" x14ac:dyDescent="0.3">
      <c r="A134" s="67">
        <v>691222</v>
      </c>
      <c r="B134" s="68" t="s">
        <v>88</v>
      </c>
      <c r="C134" s="174">
        <v>64634693</v>
      </c>
      <c r="D134" s="54"/>
      <c r="E134" s="184">
        <v>64820850</v>
      </c>
      <c r="F134" s="184"/>
      <c r="G134" s="324">
        <f>SUM(E134:F134)</f>
        <v>64820850</v>
      </c>
      <c r="H134" s="158">
        <v>64820850</v>
      </c>
      <c r="I134" s="176"/>
    </row>
    <row r="135" spans="1:9" x14ac:dyDescent="0.3">
      <c r="A135" s="67"/>
      <c r="B135" s="68" t="s">
        <v>137</v>
      </c>
      <c r="C135" s="174">
        <v>-51322</v>
      </c>
      <c r="D135" s="54"/>
      <c r="E135" s="184"/>
      <c r="F135" s="184"/>
      <c r="G135" s="329"/>
      <c r="H135" s="158"/>
      <c r="I135" s="176"/>
    </row>
    <row r="136" spans="1:9" x14ac:dyDescent="0.3">
      <c r="A136" s="67"/>
      <c r="B136" s="68" t="s">
        <v>138</v>
      </c>
      <c r="C136" s="174">
        <v>72371</v>
      </c>
      <c r="D136" s="54"/>
      <c r="E136" s="184"/>
      <c r="F136" s="184"/>
      <c r="G136" s="329"/>
      <c r="H136" s="158"/>
      <c r="I136" s="176"/>
    </row>
    <row r="137" spans="1:9" x14ac:dyDescent="0.3">
      <c r="A137" s="63"/>
      <c r="B137" s="64" t="s">
        <v>139</v>
      </c>
      <c r="C137" s="173">
        <v>-51389</v>
      </c>
      <c r="D137" s="140"/>
      <c r="E137" s="186"/>
      <c r="F137" s="186"/>
      <c r="G137" s="334"/>
      <c r="H137" s="158"/>
      <c r="I137" s="176"/>
    </row>
    <row r="138" spans="1:9" x14ac:dyDescent="0.3">
      <c r="A138" s="67"/>
      <c r="B138" s="68" t="s">
        <v>140</v>
      </c>
      <c r="C138" s="174">
        <v>566924</v>
      </c>
      <c r="D138" s="54"/>
      <c r="E138" s="184"/>
      <c r="F138" s="184"/>
      <c r="G138" s="329"/>
      <c r="H138" s="158"/>
      <c r="I138" s="176"/>
    </row>
    <row r="139" spans="1:9" x14ac:dyDescent="0.3">
      <c r="A139" s="67"/>
      <c r="B139" s="68" t="s">
        <v>141</v>
      </c>
      <c r="C139" s="174">
        <v>66301</v>
      </c>
      <c r="D139" s="54"/>
      <c r="E139" s="184"/>
      <c r="F139" s="184"/>
      <c r="G139" s="329"/>
      <c r="H139" s="158"/>
      <c r="I139" s="176"/>
    </row>
    <row r="140" spans="1:9" ht="16.5" thickBot="1" x14ac:dyDescent="0.35">
      <c r="A140" s="65"/>
      <c r="B140" s="66" t="s">
        <v>142</v>
      </c>
      <c r="C140" s="175"/>
      <c r="D140" s="138"/>
      <c r="E140" s="192"/>
      <c r="F140" s="187"/>
      <c r="G140" s="335"/>
      <c r="H140" s="160"/>
      <c r="I140" s="178"/>
    </row>
    <row r="141" spans="1:9" ht="16.5" thickBot="1" x14ac:dyDescent="0.35">
      <c r="A141" s="61">
        <v>691</v>
      </c>
      <c r="B141" s="62" t="s">
        <v>89</v>
      </c>
      <c r="C141" s="128">
        <f>SUM(C133:C140)</f>
        <v>65237578</v>
      </c>
      <c r="D141" s="139">
        <f>SUM(D133:D140)</f>
        <v>19446876</v>
      </c>
      <c r="E141" s="78">
        <f>SUM(E133:E140)</f>
        <v>64820850</v>
      </c>
      <c r="F141" s="79">
        <f>SUM(F133:F140)</f>
        <v>19783770</v>
      </c>
      <c r="G141" s="336">
        <f>SUM(E141:F141)</f>
        <v>84604620</v>
      </c>
      <c r="H141" s="78">
        <f>SUM(H133:H140)</f>
        <v>64820850</v>
      </c>
      <c r="I141" s="79">
        <f>SUM(I133:I140)</f>
        <v>19783770</v>
      </c>
    </row>
    <row r="142" spans="1:9" ht="16.5" thickBot="1" x14ac:dyDescent="0.35">
      <c r="A142" s="84"/>
      <c r="B142" s="85" t="s">
        <v>18</v>
      </c>
      <c r="C142" s="86">
        <v>80441862.930000007</v>
      </c>
      <c r="D142" s="141">
        <f>D106+D115+D117+D119+D123+D132+D141</f>
        <v>19446856</v>
      </c>
      <c r="E142" s="83">
        <f>E106+E115+E117+E119+E123+E132+E141</f>
        <v>81995850</v>
      </c>
      <c r="F142" s="87">
        <f>SUM(F141)</f>
        <v>19783770</v>
      </c>
      <c r="G142" s="337">
        <f>G106+G115+G117+G119+G123+G132+G141</f>
        <v>101779620</v>
      </c>
      <c r="H142" s="83">
        <f>H106+H115+H117+H119+H123+H132+H141</f>
        <v>69441149.069999993</v>
      </c>
      <c r="I142" s="145">
        <f>I106+I115+I117+I119+I123+I132+I141</f>
        <v>19783770</v>
      </c>
    </row>
    <row r="143" spans="1:9" ht="16.5" thickBot="1" x14ac:dyDescent="0.35">
      <c r="A143" s="106"/>
      <c r="B143" s="107" t="s">
        <v>90</v>
      </c>
      <c r="C143" s="108">
        <v>207256.11</v>
      </c>
      <c r="D143" s="110">
        <f t="shared" ref="D143:I143" si="5">D142-D99</f>
        <v>0</v>
      </c>
      <c r="E143" s="109">
        <f t="shared" si="5"/>
        <v>0</v>
      </c>
      <c r="F143" s="110">
        <f t="shared" si="5"/>
        <v>0</v>
      </c>
      <c r="G143" s="338">
        <f t="shared" si="5"/>
        <v>0</v>
      </c>
      <c r="H143" s="110">
        <f t="shared" si="5"/>
        <v>41086291.86999999</v>
      </c>
      <c r="I143" s="110">
        <f t="shared" si="5"/>
        <v>13380413.390000001</v>
      </c>
    </row>
    <row r="144" spans="1:9" ht="16.5" thickBot="1" x14ac:dyDescent="0.35">
      <c r="E144" s="32"/>
      <c r="F144" s="32"/>
      <c r="G144" s="320"/>
    </row>
    <row r="145" spans="1:7" x14ac:dyDescent="0.3">
      <c r="A145" s="70" t="s">
        <v>91</v>
      </c>
      <c r="B145" s="71" t="s">
        <v>92</v>
      </c>
      <c r="C145" s="129"/>
      <c r="D145" s="72"/>
      <c r="E145" s="73"/>
      <c r="F145" s="32"/>
      <c r="G145" s="320"/>
    </row>
    <row r="146" spans="1:7" x14ac:dyDescent="0.3">
      <c r="A146" s="74" t="s">
        <v>24</v>
      </c>
      <c r="B146" s="75" t="s">
        <v>93</v>
      </c>
      <c r="C146" s="129"/>
      <c r="E146" s="32"/>
      <c r="F146" s="32"/>
      <c r="G146" s="320"/>
    </row>
    <row r="147" spans="1:7" x14ac:dyDescent="0.3">
      <c r="A147" s="74" t="s">
        <v>94</v>
      </c>
      <c r="B147" s="75" t="s">
        <v>95</v>
      </c>
      <c r="C147" s="129"/>
      <c r="E147" s="32"/>
      <c r="F147" s="32"/>
      <c r="G147" s="320"/>
    </row>
    <row r="148" spans="1:7" ht="16.5" thickBot="1" x14ac:dyDescent="0.35">
      <c r="A148" s="76" t="s">
        <v>96</v>
      </c>
      <c r="B148" s="77" t="s">
        <v>145</v>
      </c>
      <c r="C148" s="129"/>
      <c r="E148" s="32"/>
      <c r="F148" s="32"/>
      <c r="G148" s="320"/>
    </row>
  </sheetData>
  <mergeCells count="3">
    <mergeCell ref="E3:G3"/>
    <mergeCell ref="C3:D3"/>
    <mergeCell ref="H3:I3"/>
  </mergeCells>
  <pageMargins left="0.7" right="0.7" top="0.78740157499999996" bottom="0.78740157499999996" header="0.3" footer="0.3"/>
  <pageSetup paperSize="8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40FBD-75A1-4623-A14B-E5DEA7F237BB}">
  <sheetPr>
    <pageSetUpPr fitToPage="1"/>
  </sheetPr>
  <dimension ref="A2:L35"/>
  <sheetViews>
    <sheetView workbookViewId="0">
      <selection activeCell="L39" sqref="L39"/>
    </sheetView>
  </sheetViews>
  <sheetFormatPr defaultRowHeight="15" x14ac:dyDescent="0.25"/>
  <cols>
    <col min="1" max="1" width="26.7109375" customWidth="1"/>
    <col min="2" max="2" width="14.7109375" customWidth="1"/>
    <col min="3" max="3" width="17.85546875" customWidth="1"/>
    <col min="4" max="4" width="15.42578125" customWidth="1"/>
    <col min="5" max="5" width="15.7109375" customWidth="1"/>
    <col min="6" max="6" width="14.140625" customWidth="1"/>
    <col min="7" max="7" width="16.5703125" customWidth="1"/>
    <col min="8" max="8" width="15.28515625" customWidth="1"/>
    <col min="9" max="9" width="14.7109375" customWidth="1"/>
    <col min="10" max="10" width="15.5703125" customWidth="1"/>
    <col min="11" max="11" width="20.140625" customWidth="1"/>
    <col min="12" max="12" width="17.85546875" customWidth="1"/>
  </cols>
  <sheetData>
    <row r="2" spans="1:12" ht="19.5" x14ac:dyDescent="0.35">
      <c r="A2" s="94" t="s">
        <v>205</v>
      </c>
      <c r="B2" s="198"/>
      <c r="C2" s="198"/>
      <c r="D2" s="199"/>
      <c r="E2" s="198"/>
      <c r="F2" s="198"/>
      <c r="G2" s="198"/>
      <c r="H2" s="198"/>
      <c r="I2" s="198"/>
      <c r="K2" s="94" t="s">
        <v>217</v>
      </c>
    </row>
    <row r="3" spans="1:12" ht="20.25" thickBot="1" x14ac:dyDescent="0.4">
      <c r="A3" s="94"/>
      <c r="B3" s="198"/>
      <c r="C3" s="198"/>
      <c r="D3" s="199"/>
      <c r="E3" s="198"/>
      <c r="F3" s="198"/>
      <c r="G3" s="198"/>
      <c r="H3" s="198"/>
      <c r="I3" s="198"/>
    </row>
    <row r="4" spans="1:12" ht="19.5" thickBot="1" x14ac:dyDescent="0.35">
      <c r="A4" s="198"/>
      <c r="B4" s="200" t="s">
        <v>120</v>
      </c>
      <c r="C4" s="201" t="s">
        <v>111</v>
      </c>
      <c r="D4" s="202" t="s">
        <v>121</v>
      </c>
      <c r="E4" s="200" t="s">
        <v>122</v>
      </c>
      <c r="F4" s="203" t="s">
        <v>207</v>
      </c>
      <c r="G4" s="204" t="s">
        <v>123</v>
      </c>
      <c r="H4" s="204" t="s">
        <v>124</v>
      </c>
      <c r="I4" s="198"/>
      <c r="K4" s="250" t="s">
        <v>112</v>
      </c>
      <c r="L4" s="316">
        <v>256035907</v>
      </c>
    </row>
    <row r="5" spans="1:12" ht="19.5" thickBot="1" x14ac:dyDescent="0.35">
      <c r="A5" s="205">
        <v>2013</v>
      </c>
      <c r="B5" s="206">
        <v>65036451.436507381</v>
      </c>
      <c r="C5" s="207">
        <v>27988023.355040159</v>
      </c>
      <c r="D5" s="208">
        <v>84735306.129307672</v>
      </c>
      <c r="E5" s="209">
        <v>8293179.0099463314</v>
      </c>
      <c r="F5" s="206">
        <v>29051919.128398445</v>
      </c>
      <c r="G5" s="210">
        <v>79749120.940800011</v>
      </c>
      <c r="H5" s="211">
        <f t="shared" ref="H5:H15" si="0">SUM(B5:G5)</f>
        <v>294854000</v>
      </c>
      <c r="I5" s="198"/>
      <c r="K5" s="255" t="s">
        <v>113</v>
      </c>
      <c r="L5" s="317">
        <v>128017954</v>
      </c>
    </row>
    <row r="6" spans="1:12" ht="19.5" thickBot="1" x14ac:dyDescent="0.35">
      <c r="A6" s="212">
        <v>2014</v>
      </c>
      <c r="B6" s="213">
        <v>63068812.724187426</v>
      </c>
      <c r="C6" s="214">
        <v>25082286.60046139</v>
      </c>
      <c r="D6" s="215">
        <v>81157598.111428559</v>
      </c>
      <c r="E6" s="216">
        <v>7213860.497185587</v>
      </c>
      <c r="F6" s="213">
        <v>31769591.968536984</v>
      </c>
      <c r="G6" s="217">
        <v>83999850.098199993</v>
      </c>
      <c r="H6" s="218">
        <f t="shared" si="0"/>
        <v>292291999.99999988</v>
      </c>
      <c r="I6" s="198"/>
      <c r="K6" s="263" t="s">
        <v>114</v>
      </c>
      <c r="L6" s="274">
        <v>49178669</v>
      </c>
    </row>
    <row r="7" spans="1:12" ht="19.5" thickBot="1" x14ac:dyDescent="0.35">
      <c r="A7" s="219">
        <v>2015</v>
      </c>
      <c r="B7" s="220">
        <v>58152089.688722938</v>
      </c>
      <c r="C7" s="221">
        <v>24928588.543623801</v>
      </c>
      <c r="D7" s="222">
        <v>77440749.414211556</v>
      </c>
      <c r="E7" s="223">
        <v>5381067.7333871825</v>
      </c>
      <c r="F7" s="220">
        <v>29749742.020054474</v>
      </c>
      <c r="G7" s="224">
        <v>82024762.600000024</v>
      </c>
      <c r="H7" s="225">
        <f t="shared" si="0"/>
        <v>277676999.99999994</v>
      </c>
      <c r="I7" s="198"/>
      <c r="K7" s="268" t="s">
        <v>115</v>
      </c>
      <c r="L7" s="315">
        <v>384053861</v>
      </c>
    </row>
    <row r="8" spans="1:12" ht="19.5" thickBot="1" x14ac:dyDescent="0.35">
      <c r="A8" s="219">
        <v>2016</v>
      </c>
      <c r="B8" s="220">
        <v>57507009.759962812</v>
      </c>
      <c r="C8" s="221">
        <v>25598794.458781056</v>
      </c>
      <c r="D8" s="222">
        <v>74187710.570595026</v>
      </c>
      <c r="E8" s="223">
        <v>5179389.4751359057</v>
      </c>
      <c r="F8" s="220">
        <v>30047328.935525253</v>
      </c>
      <c r="G8" s="224">
        <v>81427553.799999997</v>
      </c>
      <c r="H8" s="225">
        <f t="shared" si="0"/>
        <v>273947787.00000006</v>
      </c>
      <c r="I8" s="198"/>
      <c r="K8" s="318" t="s">
        <v>218</v>
      </c>
      <c r="L8" s="274">
        <v>13782204</v>
      </c>
    </row>
    <row r="9" spans="1:12" ht="19.5" thickBot="1" x14ac:dyDescent="0.35">
      <c r="A9" s="219">
        <v>2017</v>
      </c>
      <c r="B9" s="220">
        <v>57061599.389511757</v>
      </c>
      <c r="C9" s="221">
        <v>31588752.816048112</v>
      </c>
      <c r="D9" s="222">
        <v>70717738.379695684</v>
      </c>
      <c r="E9" s="223">
        <v>5077961</v>
      </c>
      <c r="F9" s="220">
        <v>26235514.001032345</v>
      </c>
      <c r="G9" s="224">
        <v>88152254.872000009</v>
      </c>
      <c r="H9" s="225">
        <f t="shared" si="0"/>
        <v>278833820.45828795</v>
      </c>
      <c r="I9" s="198"/>
      <c r="K9" s="319" t="s">
        <v>219</v>
      </c>
      <c r="L9" s="315">
        <f>SUM(L7:L8)</f>
        <v>397836065</v>
      </c>
    </row>
    <row r="10" spans="1:12" ht="18.75" x14ac:dyDescent="0.3">
      <c r="A10" s="219">
        <v>2018</v>
      </c>
      <c r="B10" s="220">
        <v>64397966.262293026</v>
      </c>
      <c r="C10" s="221">
        <v>44151874.65155229</v>
      </c>
      <c r="D10" s="222">
        <v>75845542.361748487</v>
      </c>
      <c r="E10" s="223"/>
      <c r="F10" s="220">
        <v>30747162.971051231</v>
      </c>
      <c r="G10" s="224">
        <v>86567308.058325484</v>
      </c>
      <c r="H10" s="225">
        <f t="shared" si="0"/>
        <v>301709854.3049705</v>
      </c>
      <c r="I10" s="198"/>
    </row>
    <row r="11" spans="1:12" ht="18.75" x14ac:dyDescent="0.3">
      <c r="A11" s="219">
        <v>2019</v>
      </c>
      <c r="B11" s="220">
        <v>72308611</v>
      </c>
      <c r="C11" s="221">
        <v>51811765</v>
      </c>
      <c r="D11" s="222">
        <v>76062707</v>
      </c>
      <c r="E11" s="223"/>
      <c r="F11" s="220">
        <v>32227306</v>
      </c>
      <c r="G11" s="224">
        <v>92797107</v>
      </c>
      <c r="H11" s="226">
        <f t="shared" si="0"/>
        <v>325207496</v>
      </c>
      <c r="I11" s="198"/>
    </row>
    <row r="12" spans="1:12" ht="18.75" x14ac:dyDescent="0.3">
      <c r="A12" s="219">
        <v>2020</v>
      </c>
      <c r="B12" s="220">
        <v>71984544</v>
      </c>
      <c r="C12" s="221">
        <v>56022538</v>
      </c>
      <c r="D12" s="222">
        <v>78877771</v>
      </c>
      <c r="E12" s="223"/>
      <c r="F12" s="220">
        <v>39408791</v>
      </c>
      <c r="G12" s="224">
        <v>97991737</v>
      </c>
      <c r="H12" s="225">
        <f t="shared" si="0"/>
        <v>344285381</v>
      </c>
      <c r="I12" s="198"/>
    </row>
    <row r="13" spans="1:12" ht="18.75" x14ac:dyDescent="0.3">
      <c r="A13" s="227">
        <v>2021</v>
      </c>
      <c r="B13" s="228">
        <v>73634329</v>
      </c>
      <c r="C13" s="229">
        <v>57035689</v>
      </c>
      <c r="D13" s="230">
        <v>82125981</v>
      </c>
      <c r="E13" s="231"/>
      <c r="F13" s="232">
        <v>40288030</v>
      </c>
      <c r="G13" s="233">
        <v>101196875</v>
      </c>
      <c r="H13" s="234">
        <f t="shared" si="0"/>
        <v>354280904</v>
      </c>
      <c r="I13" s="198"/>
    </row>
    <row r="14" spans="1:12" ht="18.75" x14ac:dyDescent="0.3">
      <c r="A14" s="235">
        <v>2022</v>
      </c>
      <c r="B14" s="236">
        <v>73216443</v>
      </c>
      <c r="C14" s="237">
        <v>65404681</v>
      </c>
      <c r="D14" s="238">
        <v>84499842</v>
      </c>
      <c r="E14" s="239"/>
      <c r="F14" s="232">
        <v>38939000</v>
      </c>
      <c r="G14" s="240">
        <v>113187882</v>
      </c>
      <c r="H14" s="240">
        <f t="shared" si="0"/>
        <v>375247848</v>
      </c>
      <c r="I14" s="198"/>
    </row>
    <row r="15" spans="1:12" ht="19.5" thickBot="1" x14ac:dyDescent="0.35">
      <c r="A15" s="241">
        <v>2023</v>
      </c>
      <c r="B15" s="242">
        <v>79787944</v>
      </c>
      <c r="C15" s="243">
        <v>65127596</v>
      </c>
      <c r="D15" s="244">
        <v>87613006</v>
      </c>
      <c r="E15" s="245"/>
      <c r="F15" s="242">
        <v>44351493</v>
      </c>
      <c r="G15" s="246">
        <v>120956026</v>
      </c>
      <c r="H15" s="247">
        <f t="shared" si="0"/>
        <v>397836065</v>
      </c>
      <c r="I15" s="127" t="s">
        <v>216</v>
      </c>
      <c r="J15" s="127"/>
    </row>
    <row r="16" spans="1:12" ht="18.75" x14ac:dyDescent="0.3">
      <c r="A16" s="198"/>
      <c r="B16" s="198"/>
      <c r="C16" s="198"/>
      <c r="D16" s="198"/>
      <c r="E16" s="198"/>
      <c r="F16" s="198"/>
      <c r="G16" s="198"/>
      <c r="H16" s="198"/>
      <c r="I16" s="198"/>
    </row>
    <row r="20" spans="1:12" ht="19.5" x14ac:dyDescent="0.35">
      <c r="A20" s="94" t="s">
        <v>172</v>
      </c>
      <c r="B20" s="198"/>
      <c r="C20" s="198"/>
      <c r="D20" s="199"/>
      <c r="E20" s="198"/>
      <c r="F20" s="198"/>
      <c r="G20" s="198"/>
      <c r="H20" s="198"/>
      <c r="I20" s="198"/>
      <c r="J20" s="198"/>
      <c r="K20" s="198"/>
    </row>
    <row r="21" spans="1:12" ht="20.25" thickBot="1" x14ac:dyDescent="0.4">
      <c r="A21" s="94"/>
      <c r="B21" s="198"/>
      <c r="C21" s="198"/>
      <c r="D21" s="199"/>
      <c r="E21" s="198"/>
      <c r="F21" s="198"/>
      <c r="G21" s="198"/>
      <c r="H21" s="198"/>
      <c r="I21" s="198"/>
      <c r="J21" s="198"/>
      <c r="K21" s="198"/>
    </row>
    <row r="22" spans="1:12" ht="19.5" thickBot="1" x14ac:dyDescent="0.35">
      <c r="A22" s="248"/>
      <c r="B22" s="349" t="s">
        <v>111</v>
      </c>
      <c r="C22" s="350"/>
      <c r="D22" s="350"/>
      <c r="E22" s="350"/>
      <c r="F22" s="350"/>
      <c r="G22" s="350"/>
      <c r="H22" s="350"/>
      <c r="I22" s="350"/>
      <c r="J22" s="350"/>
      <c r="K22" s="350"/>
      <c r="L22" s="351"/>
    </row>
    <row r="23" spans="1:12" ht="19.5" thickBot="1" x14ac:dyDescent="0.35">
      <c r="A23" s="198"/>
      <c r="B23" s="310">
        <v>2013</v>
      </c>
      <c r="C23" s="310">
        <v>2014</v>
      </c>
      <c r="D23" s="311">
        <v>2015</v>
      </c>
      <c r="E23" s="310">
        <v>2016</v>
      </c>
      <c r="F23" s="311" t="s">
        <v>211</v>
      </c>
      <c r="G23" s="312">
        <v>2018</v>
      </c>
      <c r="H23" s="313">
        <v>2019</v>
      </c>
      <c r="I23" s="313">
        <v>2020</v>
      </c>
      <c r="J23" s="313">
        <v>2021</v>
      </c>
      <c r="K23" s="314">
        <v>2022</v>
      </c>
      <c r="L23" s="249">
        <v>2023</v>
      </c>
    </row>
    <row r="24" spans="1:12" ht="18.75" x14ac:dyDescent="0.3">
      <c r="A24" s="250" t="s">
        <v>112</v>
      </c>
      <c r="B24" s="251">
        <v>33283466</v>
      </c>
      <c r="C24" s="251">
        <v>30449005</v>
      </c>
      <c r="D24" s="301">
        <v>28460605</v>
      </c>
      <c r="E24" s="251">
        <v>27047394</v>
      </c>
      <c r="F24" s="251">
        <v>35031054</v>
      </c>
      <c r="G24" s="252">
        <v>40641589</v>
      </c>
      <c r="H24" s="252">
        <v>40575210</v>
      </c>
      <c r="I24" s="252">
        <v>40401243</v>
      </c>
      <c r="J24" s="253">
        <v>42222386</v>
      </c>
      <c r="K24" s="253">
        <v>44721178</v>
      </c>
      <c r="L24" s="254">
        <v>45770659</v>
      </c>
    </row>
    <row r="25" spans="1:12" ht="19.5" thickBot="1" x14ac:dyDescent="0.35">
      <c r="A25" s="255" t="s">
        <v>113</v>
      </c>
      <c r="B25" s="290">
        <v>7294000</v>
      </c>
      <c r="C25" s="290">
        <v>7566309</v>
      </c>
      <c r="D25" s="305">
        <v>10307027</v>
      </c>
      <c r="E25" s="302">
        <v>11903288</v>
      </c>
      <c r="F25" s="303">
        <v>5360595</v>
      </c>
      <c r="G25" s="258">
        <v>20373024</v>
      </c>
      <c r="H25" s="259">
        <v>29006266</v>
      </c>
      <c r="I25" s="260">
        <v>34529357</v>
      </c>
      <c r="J25" s="261">
        <v>33672517</v>
      </c>
      <c r="K25" s="261">
        <v>40308079</v>
      </c>
      <c r="L25" s="306">
        <v>38816544</v>
      </c>
    </row>
    <row r="26" spans="1:12" ht="19.5" thickBot="1" x14ac:dyDescent="0.35">
      <c r="A26" s="263" t="s">
        <v>114</v>
      </c>
      <c r="B26" s="263"/>
      <c r="C26" s="264"/>
      <c r="D26" s="300"/>
      <c r="E26" s="95"/>
      <c r="F26" s="265"/>
      <c r="G26" s="266">
        <v>9539780</v>
      </c>
      <c r="H26" s="266">
        <v>16881108</v>
      </c>
      <c r="I26" s="266">
        <v>19895452</v>
      </c>
      <c r="J26" s="266">
        <v>18349591</v>
      </c>
      <c r="K26" s="266">
        <v>20759999</v>
      </c>
      <c r="L26" s="274">
        <v>16831912</v>
      </c>
    </row>
    <row r="27" spans="1:12" ht="19.5" thickBot="1" x14ac:dyDescent="0.35">
      <c r="A27" s="268" t="s">
        <v>115</v>
      </c>
      <c r="B27" s="307">
        <f>SUM(B24:B25)</f>
        <v>40577466</v>
      </c>
      <c r="C27" s="308">
        <f>SUM(C24:C25)</f>
        <v>38015314</v>
      </c>
      <c r="D27" s="307">
        <f>SUM(D24:D25)</f>
        <v>38767632</v>
      </c>
      <c r="E27" s="315">
        <v>38950682</v>
      </c>
      <c r="F27" s="309">
        <f>SUM(F24:F25)</f>
        <v>40391649</v>
      </c>
      <c r="G27" s="307">
        <v>61014613</v>
      </c>
      <c r="H27" s="309">
        <v>69581476</v>
      </c>
      <c r="I27" s="309">
        <f>I24+I25</f>
        <v>74930600</v>
      </c>
      <c r="J27" s="309">
        <v>75894903</v>
      </c>
      <c r="K27" s="309">
        <v>85029257</v>
      </c>
      <c r="L27" s="269">
        <v>84587203</v>
      </c>
    </row>
    <row r="28" spans="1:12" ht="19.5" thickBot="1" x14ac:dyDescent="0.35">
      <c r="A28" s="270" t="s">
        <v>116</v>
      </c>
      <c r="B28" s="271">
        <f t="shared" ref="B28:D28" si="1">B27-B29</f>
        <v>12589443</v>
      </c>
      <c r="C28" s="272">
        <f t="shared" si="1"/>
        <v>12933027</v>
      </c>
      <c r="D28" s="271">
        <f t="shared" si="1"/>
        <v>13839043</v>
      </c>
      <c r="E28" s="304">
        <f t="shared" ref="E28:J28" si="2">E27-E29</f>
        <v>13351888</v>
      </c>
      <c r="F28" s="266">
        <f t="shared" si="2"/>
        <v>13944683</v>
      </c>
      <c r="G28" s="273">
        <f t="shared" si="2"/>
        <v>16862738</v>
      </c>
      <c r="H28" s="267">
        <f t="shared" si="2"/>
        <v>17769711</v>
      </c>
      <c r="I28" s="266">
        <f t="shared" si="2"/>
        <v>18908062</v>
      </c>
      <c r="J28" s="267">
        <f t="shared" si="2"/>
        <v>18859214</v>
      </c>
      <c r="K28" s="267">
        <f>K27-K29</f>
        <v>19624576</v>
      </c>
      <c r="L28" s="274">
        <f>L27-L29</f>
        <v>19459607</v>
      </c>
    </row>
    <row r="29" spans="1:12" ht="19.5" thickBot="1" x14ac:dyDescent="0.35">
      <c r="A29" s="275" t="s">
        <v>117</v>
      </c>
      <c r="B29" s="276">
        <v>27988023</v>
      </c>
      <c r="C29" s="277">
        <v>25082287</v>
      </c>
      <c r="D29" s="276">
        <v>24928589</v>
      </c>
      <c r="E29" s="279">
        <v>25598794</v>
      </c>
      <c r="F29" s="278">
        <v>26446966</v>
      </c>
      <c r="G29" s="279">
        <v>44151875</v>
      </c>
      <c r="H29" s="278">
        <v>51811765</v>
      </c>
      <c r="I29" s="278">
        <v>56022538</v>
      </c>
      <c r="J29" s="278">
        <v>57035689</v>
      </c>
      <c r="K29" s="278">
        <v>65404681</v>
      </c>
      <c r="L29" s="280">
        <v>65127596</v>
      </c>
    </row>
    <row r="30" spans="1:12" ht="18.75" x14ac:dyDescent="0.3">
      <c r="A30" s="281" t="s">
        <v>118</v>
      </c>
      <c r="B30" s="282">
        <v>2565059</v>
      </c>
      <c r="C30" s="283">
        <v>2640172</v>
      </c>
      <c r="D30" s="282">
        <v>2655766</v>
      </c>
      <c r="E30" s="282">
        <v>2535231</v>
      </c>
      <c r="F30" s="252">
        <v>2592648</v>
      </c>
      <c r="G30" s="251">
        <v>2841770</v>
      </c>
      <c r="H30" s="252">
        <v>2829447</v>
      </c>
      <c r="I30" s="252">
        <v>3645462</v>
      </c>
      <c r="J30" s="253">
        <v>3849575</v>
      </c>
      <c r="K30" s="253">
        <v>3576448</v>
      </c>
      <c r="L30" s="254">
        <v>3658156</v>
      </c>
    </row>
    <row r="31" spans="1:12" ht="18.75" x14ac:dyDescent="0.3">
      <c r="A31" s="284" t="s">
        <v>119</v>
      </c>
      <c r="B31" s="285">
        <v>1050000</v>
      </c>
      <c r="C31" s="286">
        <v>2571041</v>
      </c>
      <c r="D31" s="285">
        <v>2164274</v>
      </c>
      <c r="E31" s="285">
        <v>3538134</v>
      </c>
      <c r="F31" s="287">
        <v>3538134</v>
      </c>
      <c r="G31" s="285">
        <v>4811067</v>
      </c>
      <c r="H31" s="287">
        <v>4836930</v>
      </c>
      <c r="I31" s="288">
        <v>4836930</v>
      </c>
      <c r="J31" s="288">
        <v>3943893</v>
      </c>
      <c r="K31" s="288">
        <v>3529269</v>
      </c>
      <c r="L31" s="262">
        <v>2941908</v>
      </c>
    </row>
    <row r="32" spans="1:12" ht="19.5" thickBot="1" x14ac:dyDescent="0.35">
      <c r="A32" s="289" t="s">
        <v>210</v>
      </c>
      <c r="B32" s="256">
        <v>7613332</v>
      </c>
      <c r="C32" s="257">
        <v>9971584</v>
      </c>
      <c r="D32" s="256">
        <v>9796251</v>
      </c>
      <c r="E32" s="290">
        <v>10690023</v>
      </c>
      <c r="F32" s="259">
        <v>12460865</v>
      </c>
      <c r="G32" s="290">
        <v>13213267</v>
      </c>
      <c r="H32" s="260">
        <v>13055045</v>
      </c>
      <c r="I32" s="260">
        <v>14676328</v>
      </c>
      <c r="J32" s="261">
        <v>15980017</v>
      </c>
      <c r="K32" s="261">
        <v>19446876</v>
      </c>
      <c r="L32" s="291">
        <v>19783700</v>
      </c>
    </row>
    <row r="33" spans="1:12" ht="19.5" thickBot="1" x14ac:dyDescent="0.35">
      <c r="A33" s="292" t="s">
        <v>173</v>
      </c>
      <c r="B33" s="279">
        <f t="shared" ref="B33:D33" si="3">SUM(B30:B32)</f>
        <v>11228391</v>
      </c>
      <c r="C33" s="293">
        <f t="shared" si="3"/>
        <v>15182797</v>
      </c>
      <c r="D33" s="279">
        <f t="shared" si="3"/>
        <v>14616291</v>
      </c>
      <c r="E33" s="279">
        <f t="shared" ref="E33:L33" si="4">SUM(E30:E32)</f>
        <v>16763388</v>
      </c>
      <c r="F33" s="278">
        <f t="shared" si="4"/>
        <v>18591647</v>
      </c>
      <c r="G33" s="279">
        <f t="shared" si="4"/>
        <v>20866104</v>
      </c>
      <c r="H33" s="278">
        <f t="shared" si="4"/>
        <v>20721422</v>
      </c>
      <c r="I33" s="278">
        <f t="shared" si="4"/>
        <v>23158720</v>
      </c>
      <c r="J33" s="278">
        <f t="shared" si="4"/>
        <v>23773485</v>
      </c>
      <c r="K33" s="278">
        <f t="shared" si="4"/>
        <v>26552593</v>
      </c>
      <c r="L33" s="280">
        <f t="shared" si="4"/>
        <v>26383764</v>
      </c>
    </row>
    <row r="34" spans="1:12" ht="19.5" thickBot="1" x14ac:dyDescent="0.35">
      <c r="A34" s="294" t="s">
        <v>174</v>
      </c>
      <c r="B34" s="295">
        <f t="shared" ref="B34:D34" si="5">B29+B33</f>
        <v>39216414</v>
      </c>
      <c r="C34" s="296">
        <f t="shared" si="5"/>
        <v>40265084</v>
      </c>
      <c r="D34" s="295">
        <f t="shared" si="5"/>
        <v>39544880</v>
      </c>
      <c r="E34" s="295">
        <f t="shared" ref="E34:L34" si="6">E29+E33</f>
        <v>42362182</v>
      </c>
      <c r="F34" s="297">
        <f t="shared" si="6"/>
        <v>45038613</v>
      </c>
      <c r="G34" s="295">
        <f t="shared" si="6"/>
        <v>65017979</v>
      </c>
      <c r="H34" s="298">
        <f t="shared" si="6"/>
        <v>72533187</v>
      </c>
      <c r="I34" s="298">
        <f t="shared" si="6"/>
        <v>79181258</v>
      </c>
      <c r="J34" s="297">
        <f t="shared" si="6"/>
        <v>80809174</v>
      </c>
      <c r="K34" s="298">
        <f t="shared" si="6"/>
        <v>91957274</v>
      </c>
      <c r="L34" s="295">
        <f t="shared" si="6"/>
        <v>91511360</v>
      </c>
    </row>
    <row r="35" spans="1:12" ht="18.75" x14ac:dyDescent="0.3">
      <c r="A35" s="198"/>
      <c r="B35" s="198"/>
      <c r="C35" s="198"/>
      <c r="D35" s="299"/>
      <c r="E35" s="198"/>
      <c r="F35" s="198"/>
      <c r="G35" s="198"/>
      <c r="H35" s="198"/>
      <c r="I35" s="198"/>
      <c r="J35" s="198"/>
      <c r="K35" s="198"/>
    </row>
  </sheetData>
  <mergeCells count="1">
    <mergeCell ref="B22:L22"/>
  </mergeCells>
  <pageMargins left="0.7" right="0.7" top="0.78740157499999996" bottom="0.78740157499999996" header="0.3" footer="0.3"/>
  <pageSetup paperSize="8" scale="9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EF5BEF397D7845B00846A08946E28E" ma:contentTypeVersion="7" ma:contentTypeDescription="Vytvoří nový dokument" ma:contentTypeScope="" ma:versionID="1e79eb4ea033bfc5adb438eaa45a1d62">
  <xsd:schema xmlns:xsd="http://www.w3.org/2001/XMLSchema" xmlns:xs="http://www.w3.org/2001/XMLSchema" xmlns:p="http://schemas.microsoft.com/office/2006/metadata/properties" xmlns:ns3="fb078d0f-d6e3-4d11-9f9d-1471d499605b" targetNamespace="http://schemas.microsoft.com/office/2006/metadata/properties" ma:root="true" ma:fieldsID="308d0ad8a4a77b582f1907464d6cea4c" ns3:_="">
    <xsd:import namespace="fb078d0f-d6e3-4d11-9f9d-1471d49960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78d0f-d6e3-4d11-9f9d-1471d49960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2AF911-875A-46B0-8F00-5A087A0A75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BB6561-7746-4AAA-9790-7612C8C4B292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fb078d0f-d6e3-4d11-9f9d-1471d499605b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EB342CA-48F1-4E05-A9C1-397D272E72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78d0f-d6e3-4d11-9f9d-1471d49960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návrh rozpočtu</vt:lpstr>
      <vt:lpstr>návrh-katedry</vt:lpstr>
      <vt:lpstr>List1</vt:lpstr>
      <vt:lpstr>návrh a čerpání podrobně</vt:lpstr>
      <vt:lpstr>doplňující informace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Svobodová Ivana 3</dc:creator>
  <cp:lastModifiedBy>Svobodová Ivana 3</cp:lastModifiedBy>
  <cp:lastPrinted>2023-06-13T14:47:10Z</cp:lastPrinted>
  <dcterms:created xsi:type="dcterms:W3CDTF">2020-05-14T06:42:26Z</dcterms:created>
  <dcterms:modified xsi:type="dcterms:W3CDTF">2023-06-14T11:45:39Z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0x01010086EF5BEF397D7845B00846A08946E28E</vt:lpwstr>
  </property>
</Properties>
</file>