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oboiv1\AppData\Local\Microsoft\Windows\INetCache\Content.Outlook\BCD21ETA\"/>
    </mc:Choice>
  </mc:AlternateContent>
  <xr:revisionPtr revIDLastSave="0" documentId="13_ncr:1_{3040D613-B6F4-4D21-A41E-A39412AF1867}" xr6:coauthVersionLast="36" xr6:coauthVersionMax="36" xr10:uidLastSave="{00000000-0000-0000-0000-000000000000}"/>
  <bookViews>
    <workbookView xWindow="0" yWindow="0" windowWidth="28800" windowHeight="11925" activeTab="3" xr2:uid="{2EC25239-B53C-4332-9580-FC84D352E62C}"/>
  </bookViews>
  <sheets>
    <sheet name="návrh rozpočtu" sheetId="1" r:id="rId1"/>
    <sheet name="návrh-katedry" sheetId="4" r:id="rId2"/>
    <sheet name="List1" sheetId="5" state="hidden" r:id="rId3"/>
    <sheet name="návrh a čerpání podrobně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E19" i="1"/>
  <c r="D19" i="1"/>
  <c r="D28" i="1"/>
  <c r="E25" i="1"/>
  <c r="E23" i="1"/>
  <c r="E24" i="1"/>
  <c r="E22" i="1"/>
  <c r="E21" i="1"/>
  <c r="G64" i="2"/>
  <c r="E64" i="2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U12" i="4"/>
  <c r="S12" i="4"/>
  <c r="F69" i="2" l="1"/>
  <c r="G86" i="2"/>
  <c r="G71" i="2" l="1"/>
  <c r="G70" i="2"/>
  <c r="G63" i="2"/>
  <c r="G48" i="2"/>
  <c r="G47" i="2"/>
  <c r="G41" i="2"/>
  <c r="G40" i="2"/>
  <c r="G44" i="2"/>
  <c r="G45" i="2"/>
  <c r="G84" i="2" l="1"/>
  <c r="G38" i="2"/>
  <c r="H64" i="2" l="1"/>
  <c r="H62" i="2"/>
  <c r="C127" i="2"/>
  <c r="C105" i="2"/>
  <c r="C69" i="2"/>
  <c r="I136" i="2" l="1"/>
  <c r="I137" i="2" s="1"/>
  <c r="E72" i="2" l="1"/>
  <c r="G72" i="2" s="1"/>
  <c r="E62" i="2"/>
  <c r="T12" i="4"/>
  <c r="R12" i="4"/>
  <c r="H127" i="2" l="1"/>
  <c r="H105" i="2"/>
  <c r="H72" i="2"/>
  <c r="H69" i="2"/>
  <c r="I88" i="2"/>
  <c r="I69" i="2"/>
  <c r="I60" i="2"/>
  <c r="I56" i="2"/>
  <c r="I51" i="2"/>
  <c r="I26" i="2"/>
  <c r="I15" i="2"/>
  <c r="C136" i="2"/>
  <c r="C122" i="2"/>
  <c r="C118" i="2"/>
  <c r="C116" i="2"/>
  <c r="C114" i="2"/>
  <c r="C97" i="2"/>
  <c r="C92" i="2"/>
  <c r="C88" i="2"/>
  <c r="C72" i="2"/>
  <c r="C66" i="2"/>
  <c r="C62" i="2"/>
  <c r="C60" i="2"/>
  <c r="C56" i="2"/>
  <c r="C51" i="2"/>
  <c r="C26" i="2"/>
  <c r="C20" i="2"/>
  <c r="C15" i="2"/>
  <c r="I98" i="2" l="1"/>
  <c r="C137" i="2"/>
  <c r="C98" i="2"/>
  <c r="I138" i="2"/>
  <c r="H136" i="2"/>
  <c r="H122" i="2"/>
  <c r="H118" i="2"/>
  <c r="H116" i="2"/>
  <c r="H114" i="2"/>
  <c r="H97" i="2"/>
  <c r="H92" i="2"/>
  <c r="G89" i="2"/>
  <c r="H88" i="2"/>
  <c r="H60" i="2"/>
  <c r="H56" i="2"/>
  <c r="H51" i="2"/>
  <c r="H26" i="2"/>
  <c r="H20" i="2"/>
  <c r="H15" i="2"/>
  <c r="H98" i="2" s="1"/>
  <c r="C138" i="2" l="1"/>
  <c r="H137" i="2"/>
  <c r="H138" i="2" l="1"/>
  <c r="Q12" i="4"/>
  <c r="P12" i="4"/>
  <c r="G125" i="2"/>
  <c r="E118" i="2"/>
  <c r="G109" i="2"/>
  <c r="E116" i="2"/>
  <c r="E97" i="2"/>
  <c r="G94" i="2"/>
  <c r="G90" i="2"/>
  <c r="F88" i="2"/>
  <c r="G82" i="2"/>
  <c r="E69" i="2"/>
  <c r="G65" i="2"/>
  <c r="E66" i="2"/>
  <c r="G66" i="2" s="1"/>
  <c r="D118" i="2"/>
  <c r="D116" i="2"/>
  <c r="D94" i="2"/>
  <c r="D66" i="2"/>
  <c r="D69" i="2"/>
  <c r="D62" i="2"/>
  <c r="C19" i="1" l="1"/>
  <c r="G27" i="2"/>
  <c r="G77" i="2"/>
  <c r="D122" i="2"/>
  <c r="E122" i="2"/>
  <c r="G121" i="2"/>
  <c r="G119" i="2" l="1"/>
  <c r="G120" i="2"/>
  <c r="G129" i="2"/>
  <c r="G128" i="2"/>
  <c r="E136" i="2"/>
  <c r="G117" i="2"/>
  <c r="G118" i="2" s="1"/>
  <c r="G115" i="2"/>
  <c r="G106" i="2"/>
  <c r="G107" i="2"/>
  <c r="G111" i="2"/>
  <c r="G100" i="2"/>
  <c r="G102" i="2"/>
  <c r="G103" i="2"/>
  <c r="G97" i="2"/>
  <c r="G96" i="2"/>
  <c r="G91" i="2"/>
  <c r="G73" i="2"/>
  <c r="G75" i="2"/>
  <c r="G76" i="2"/>
  <c r="G79" i="2"/>
  <c r="G80" i="2"/>
  <c r="G81" i="2"/>
  <c r="G83" i="2"/>
  <c r="G87" i="2"/>
  <c r="G67" i="2"/>
  <c r="G61" i="2"/>
  <c r="G57" i="2"/>
  <c r="G58" i="2"/>
  <c r="G59" i="2"/>
  <c r="G52" i="2"/>
  <c r="G53" i="2"/>
  <c r="G54" i="2"/>
  <c r="G28" i="2"/>
  <c r="G29" i="2"/>
  <c r="G30" i="2"/>
  <c r="G31" i="2"/>
  <c r="G32" i="2"/>
  <c r="G33" i="2"/>
  <c r="G34" i="2"/>
  <c r="G35" i="2"/>
  <c r="G36" i="2"/>
  <c r="G37" i="2"/>
  <c r="G39" i="2"/>
  <c r="G42" i="2"/>
  <c r="G43" i="2"/>
  <c r="G46" i="2"/>
  <c r="G49" i="2"/>
  <c r="G50" i="2"/>
  <c r="G21" i="2"/>
  <c r="G22" i="2"/>
  <c r="G23" i="2"/>
  <c r="G25" i="2"/>
  <c r="G16" i="2"/>
  <c r="G17" i="2"/>
  <c r="G18" i="2"/>
  <c r="G5" i="2"/>
  <c r="G6" i="2"/>
  <c r="G7" i="2"/>
  <c r="G8" i="2"/>
  <c r="G9" i="2"/>
  <c r="G10" i="2"/>
  <c r="G11" i="2"/>
  <c r="G12" i="2"/>
  <c r="G14" i="2"/>
  <c r="F136" i="2"/>
  <c r="F137" i="2" s="1"/>
  <c r="F60" i="2"/>
  <c r="F56" i="2"/>
  <c r="E127" i="2"/>
  <c r="E105" i="2"/>
  <c r="E60" i="2"/>
  <c r="O12" i="4"/>
  <c r="N12" i="4"/>
  <c r="D136" i="2" l="1"/>
  <c r="D105" i="2"/>
  <c r="D97" i="2"/>
  <c r="M12" i="4" l="1"/>
  <c r="L12" i="4"/>
  <c r="K12" i="4"/>
  <c r="J12" i="4"/>
  <c r="I12" i="4"/>
  <c r="H12" i="4"/>
  <c r="G12" i="4"/>
  <c r="G136" i="2"/>
  <c r="G127" i="2"/>
  <c r="D127" i="2"/>
  <c r="G122" i="2"/>
  <c r="G116" i="2"/>
  <c r="E114" i="2"/>
  <c r="D114" i="2"/>
  <c r="G105" i="2"/>
  <c r="E92" i="2"/>
  <c r="D92" i="2"/>
  <c r="E88" i="2"/>
  <c r="G88" i="2" s="1"/>
  <c r="D88" i="2"/>
  <c r="G69" i="2"/>
  <c r="G62" i="2"/>
  <c r="G60" i="2"/>
  <c r="D60" i="2"/>
  <c r="E56" i="2"/>
  <c r="D56" i="2"/>
  <c r="F51" i="2"/>
  <c r="E51" i="2"/>
  <c r="D51" i="2"/>
  <c r="F26" i="2"/>
  <c r="E26" i="2"/>
  <c r="D26" i="2"/>
  <c r="E20" i="2"/>
  <c r="G20" i="2" s="1"/>
  <c r="D20" i="2"/>
  <c r="F15" i="2"/>
  <c r="E15" i="2"/>
  <c r="D15" i="2"/>
  <c r="D98" i="2" s="1"/>
  <c r="C28" i="1"/>
  <c r="E28" i="1" s="1"/>
  <c r="E98" i="2" l="1"/>
  <c r="D137" i="2"/>
  <c r="G92" i="2"/>
  <c r="G56" i="2"/>
  <c r="F98" i="2"/>
  <c r="F138" i="2" s="1"/>
  <c r="G114" i="2"/>
  <c r="G137" i="2" s="1"/>
  <c r="E137" i="2"/>
  <c r="G15" i="2"/>
  <c r="G51" i="2"/>
  <c r="G26" i="2"/>
  <c r="G98" i="2" l="1"/>
  <c r="G138" i="2" s="1"/>
  <c r="D138" i="2"/>
  <c r="E138" i="2"/>
</calcChain>
</file>

<file path=xl/sharedStrings.xml><?xml version="1.0" encoding="utf-8"?>
<sst xmlns="http://schemas.openxmlformats.org/spreadsheetml/2006/main" count="232" uniqueCount="206">
  <si>
    <t>Účet</t>
  </si>
  <si>
    <t>Položka</t>
  </si>
  <si>
    <t>Material celkem</t>
  </si>
  <si>
    <t>Cestovné celkem</t>
  </si>
  <si>
    <t>Náklady na reprezentaci</t>
  </si>
  <si>
    <t>Služby celkem</t>
  </si>
  <si>
    <t>Mzdy celkem</t>
  </si>
  <si>
    <t>Zákonné pojistné celkem</t>
  </si>
  <si>
    <t>Zákonné sociální náklady</t>
  </si>
  <si>
    <t>Kurzové ztráty</t>
  </si>
  <si>
    <t>Jiné ostatní náklady</t>
  </si>
  <si>
    <t>Náklady celkem</t>
  </si>
  <si>
    <t>Tržby za vlastní výrobky</t>
  </si>
  <si>
    <t>Tržby z prodeje služeb</t>
  </si>
  <si>
    <t>Úroky</t>
  </si>
  <si>
    <t>Zúčtování fondů</t>
  </si>
  <si>
    <t>Jiné ostatní výnosy (výnos z odpisů z dotace)</t>
  </si>
  <si>
    <t>Výnosy celkem</t>
  </si>
  <si>
    <t>Mgr. Jan Prouza, Ph.D.</t>
  </si>
  <si>
    <t>děkan FF UHK</t>
  </si>
  <si>
    <t>Odpisy hmotného a nehmotného investičního majetku</t>
  </si>
  <si>
    <t>činnost 12*</t>
  </si>
  <si>
    <t>návrh celkem</t>
  </si>
  <si>
    <t>Spotřeba materiálu - kancelářské potřeby</t>
  </si>
  <si>
    <t>Spotřeba materiálu - čistící prostředky</t>
  </si>
  <si>
    <t>Spotřeba materiálu - ochranné pomůcky</t>
  </si>
  <si>
    <t>Spotřeba materiálu - knihy, časopisy</t>
  </si>
  <si>
    <t>Spotřeba materiálu - DHIM</t>
  </si>
  <si>
    <t>Spotřeba materiálu - opravy</t>
  </si>
  <si>
    <t>Spotřeba materiálu - reklamní předměty</t>
  </si>
  <si>
    <t>Spotřeba materiálu</t>
  </si>
  <si>
    <t>Opravy a udržování - budovy</t>
  </si>
  <si>
    <t>Opravy a udržování</t>
  </si>
  <si>
    <t>Cestovné zahraniční zaměstnanci</t>
  </si>
  <si>
    <t>Cestovné tuzemské zaměstnanci</t>
  </si>
  <si>
    <t>Cestovné Per diem</t>
  </si>
  <si>
    <t>Náklady na reprezentaci DN</t>
  </si>
  <si>
    <t>Poštovné</t>
  </si>
  <si>
    <t>Telefony</t>
  </si>
  <si>
    <t>Poplatky - konference, semináře, kurzy</t>
  </si>
  <si>
    <t>Inzerce, reklama, propagace</t>
  </si>
  <si>
    <t>Stravování zaměstnanců</t>
  </si>
  <si>
    <t>Nájemné (pronájem kopírky)</t>
  </si>
  <si>
    <t>SW licence</t>
  </si>
  <si>
    <t>Tisk, grafické práce</t>
  </si>
  <si>
    <t>Benefity pro zaměstnance ze sociálního fondu</t>
  </si>
  <si>
    <t>Stravování a ubytování tuzemsko na fakturu</t>
  </si>
  <si>
    <t>"Nehrazený SW" - vnitřní zúčtování</t>
  </si>
  <si>
    <t>Doprava - vnitřní zúčtování</t>
  </si>
  <si>
    <t>Ostatní služby</t>
  </si>
  <si>
    <t>Služby ostatní DN</t>
  </si>
  <si>
    <t>Mzdové náklady</t>
  </si>
  <si>
    <t>OON - DPČ</t>
  </si>
  <si>
    <t>OON - DPP</t>
  </si>
  <si>
    <t>Zákonné zdravotní pojištění</t>
  </si>
  <si>
    <t>Zákonné sociální pojištění</t>
  </si>
  <si>
    <t>Zákonné pojištění úrazové</t>
  </si>
  <si>
    <t>Tvorba sociálního fondu</t>
  </si>
  <si>
    <t>Kurzové ztraty</t>
  </si>
  <si>
    <t>Bankovní poplatky</t>
  </si>
  <si>
    <t>Haléřové vyrovnání</t>
  </si>
  <si>
    <t>Stipendia prospěchová</t>
  </si>
  <si>
    <t>Stipendia mimořádná</t>
  </si>
  <si>
    <t>Penzijní připojištění</t>
  </si>
  <si>
    <t>Životní připojištění</t>
  </si>
  <si>
    <t>Spoluúčsast OPVV a jiné</t>
  </si>
  <si>
    <t>Tvorba FPP</t>
  </si>
  <si>
    <t>Pojištění cestovní</t>
  </si>
  <si>
    <t>Jiné ostatní náklady TZ DU</t>
  </si>
  <si>
    <t>Odpisy hmotného a nehmotného inv. majetku dotované</t>
  </si>
  <si>
    <t>Odpisy</t>
  </si>
  <si>
    <t>Změna stavu zásob výrobků</t>
  </si>
  <si>
    <t>Tržby za vlastní výrobky - skripta, knihy</t>
  </si>
  <si>
    <t>Tržby z prodeje služeb DU</t>
  </si>
  <si>
    <t>Ostatní poplatky studentů</t>
  </si>
  <si>
    <t>Nabíjení karet</t>
  </si>
  <si>
    <t>Habilitační řízení</t>
  </si>
  <si>
    <t>Nostrifikace zahraničního studia</t>
  </si>
  <si>
    <t>Úroky z běžného účtu DU</t>
  </si>
  <si>
    <t>Kurzové zisky</t>
  </si>
  <si>
    <t>Jiné ostatní výnosy</t>
  </si>
  <si>
    <t>Výnos z odpisů z dotace</t>
  </si>
  <si>
    <t>Dotace - institucionální podpora MŠMT VaV</t>
  </si>
  <si>
    <t>Přijatý příspěvek MŠMT</t>
  </si>
  <si>
    <t>Přijaté příspěvky zúčtované mezi</t>
  </si>
  <si>
    <t>HV</t>
  </si>
  <si>
    <t>činnost 11*</t>
  </si>
  <si>
    <t>příspěvek MŠMT na mzdy a provoz</t>
  </si>
  <si>
    <t>příspěvek MŠMT na rozvoj vědy</t>
  </si>
  <si>
    <t>činnost 16*</t>
  </si>
  <si>
    <t>vlastní příjmy</t>
  </si>
  <si>
    <t>činnost 17*</t>
  </si>
  <si>
    <t>Nákladové středisko</t>
  </si>
  <si>
    <t>(v Kč)</t>
  </si>
  <si>
    <t>Katedra sociologie</t>
  </si>
  <si>
    <t>PhDr. Miroslav Joukl, Ph.D.</t>
  </si>
  <si>
    <t>Katedra filozofie a společenských věd</t>
  </si>
  <si>
    <t>Katedra politologie</t>
  </si>
  <si>
    <t>Mgr. Milan Hrubeš, Ph.D.</t>
  </si>
  <si>
    <t>Ústav sociální práce</t>
  </si>
  <si>
    <t>Katedra archeologie</t>
  </si>
  <si>
    <t>Mgr. Richard Thér, Ph.D.</t>
  </si>
  <si>
    <t>Centrum jazykové přípravy</t>
  </si>
  <si>
    <t>Historický ústav</t>
  </si>
  <si>
    <t>Katedra pomocných věd historických</t>
  </si>
  <si>
    <t>Mgr. Jindřich Kolda, Ph.D.</t>
  </si>
  <si>
    <t>ÚSP</t>
  </si>
  <si>
    <t>celkem</t>
  </si>
  <si>
    <t>Návrh
 2017</t>
  </si>
  <si>
    <t>Skutečnost
 2017</t>
  </si>
  <si>
    <t>Návrh
2018</t>
  </si>
  <si>
    <t>Skutečnost
2018</t>
  </si>
  <si>
    <t>Návrh
 2019</t>
  </si>
  <si>
    <t>Skutečnost 
2019</t>
  </si>
  <si>
    <t>KSOC</t>
  </si>
  <si>
    <t>KFSV</t>
  </si>
  <si>
    <t>KPOL</t>
  </si>
  <si>
    <t>KARCH</t>
  </si>
  <si>
    <t>CJP</t>
  </si>
  <si>
    <t>HÚ</t>
  </si>
  <si>
    <t>KPVHA</t>
  </si>
  <si>
    <t>Celkem</t>
  </si>
  <si>
    <t>Změna stavu zásob výrobků - centrální E-shop</t>
  </si>
  <si>
    <t>Tržby - skripta do zahraničí</t>
  </si>
  <si>
    <t>Tržby - skripta centrální e-shop</t>
  </si>
  <si>
    <t>Tržby e-shop FF</t>
  </si>
  <si>
    <t>vzájemná výuka FF x FIM</t>
  </si>
  <si>
    <t>vzájemná výuka FF x PdF</t>
  </si>
  <si>
    <t>vzájemná výuka FF PřF</t>
  </si>
  <si>
    <t>dodatečná dotace</t>
  </si>
  <si>
    <t>vyrovnání "nehr. SW" dle skutečnosti</t>
  </si>
  <si>
    <t>vyrovnání energií dle skutečnosti</t>
  </si>
  <si>
    <t>Návrh
 2020</t>
  </si>
  <si>
    <t>Skutečnost 
2020</t>
  </si>
  <si>
    <t>Mgr. Iva Junová, Ph.D.</t>
  </si>
  <si>
    <t>Návrh 
2021</t>
  </si>
  <si>
    <t>Mgr. Martina Thérová</t>
  </si>
  <si>
    <t>fondy (stipendijní, sociální)</t>
  </si>
  <si>
    <t>Použití stipendijního fondu</t>
  </si>
  <si>
    <t>Použití FPP</t>
  </si>
  <si>
    <t>správce rozpočtu (vedoucí/ředitel)</t>
  </si>
  <si>
    <t>doc. PhDr. Zdeněk Beran, Ph.D.</t>
  </si>
  <si>
    <t>Připravila: ing. Ivana Svobodová, tajemnice FF UHK</t>
  </si>
  <si>
    <t>Spotřeba materiálu - kancelářské potřeby DN</t>
  </si>
  <si>
    <t>činnost 1110, 1650, 17*</t>
  </si>
  <si>
    <t>činnost 1220</t>
  </si>
  <si>
    <t>Režie - vnitřní zúčtování (GA ČR, TA ČR, NAKI, …)</t>
  </si>
  <si>
    <t>Ostatní služby - telefony DN</t>
  </si>
  <si>
    <t>Služby - vnitřní zúčtování</t>
  </si>
  <si>
    <t>Publikační poplatky</t>
  </si>
  <si>
    <t>Pokuty a penále DN</t>
  </si>
  <si>
    <t xml:space="preserve">Pokuty a penále </t>
  </si>
  <si>
    <t>Další náklady DN</t>
  </si>
  <si>
    <t>Poplatky terminál - platební kartou</t>
  </si>
  <si>
    <t>Odpisy hmotného a nehmotného majetku nedotované</t>
  </si>
  <si>
    <t>Zůstatková cena vyřaz. hmot. a nehmot. majetku</t>
  </si>
  <si>
    <t>Odpisy nehmotného majetku z vlast. prostředků</t>
  </si>
  <si>
    <t>Použití sociálního fondu</t>
  </si>
  <si>
    <t>Skutečnost
2021</t>
  </si>
  <si>
    <t>Návrh 
2022</t>
  </si>
  <si>
    <t>Pokuty a penále</t>
  </si>
  <si>
    <t>Čerpání kateder v letech 2017 - 2022</t>
  </si>
  <si>
    <t>Ostatní služby - nájemné DN</t>
  </si>
  <si>
    <t>Dary nad 2000, DN - AMAWET</t>
  </si>
  <si>
    <t>Dary</t>
  </si>
  <si>
    <t>Studijní poplatky - nadstandard</t>
  </si>
  <si>
    <t>Opravy a udržování ostatní DN</t>
  </si>
  <si>
    <t>Opravy a udržování - ostatní DU</t>
  </si>
  <si>
    <t>Opravy a udržování - přístroje DU</t>
  </si>
  <si>
    <t>Spotřeba materiálu - ostatní DN</t>
  </si>
  <si>
    <t>Spotřeba materiálu - ostatní DU</t>
  </si>
  <si>
    <t>Cestovné stud. + zam. přijatí</t>
  </si>
  <si>
    <t>ost.nepř.náklady PROJEKTY - vnitřní zúčtování (RN zak.48*)</t>
  </si>
  <si>
    <t>Stravování a ubytování zahr. na fakturu</t>
  </si>
  <si>
    <t>Odstupné</t>
  </si>
  <si>
    <t xml:space="preserve">Dary do 2000 DU </t>
  </si>
  <si>
    <t>Stipendia doktorandi (doplatek - přečerpání dotace)</t>
  </si>
  <si>
    <t>Tržby z nájemného DU s DPH</t>
  </si>
  <si>
    <t>Kurzové ztráty DN</t>
  </si>
  <si>
    <t>Kurzové ztráty DU</t>
  </si>
  <si>
    <t>Tržby skript přímý prodej</t>
  </si>
  <si>
    <t>Tržby z prodeje služeb DN</t>
  </si>
  <si>
    <t>Náhrady mzdy OSZZ minulých let</t>
  </si>
  <si>
    <t>Skutečnost
2022</t>
  </si>
  <si>
    <t>Návrh 
2023</t>
  </si>
  <si>
    <t>Přijaté příspěvky MŠMT zúčtované mezi org. složkami</t>
  </si>
  <si>
    <t>Zúčtování fondů (stipendijní, sociální, provozních prostředků)</t>
  </si>
  <si>
    <t>Opravy a udržování přístrojů</t>
  </si>
  <si>
    <t>Skutečnost 2023</t>
  </si>
  <si>
    <t>Návrh 2024</t>
  </si>
  <si>
    <t>Čerpání 2023 a návrh 2024 podrobně (činnosti 1110, 1220, 1650, fondy)</t>
  </si>
  <si>
    <t>Cestovné Erasmus</t>
  </si>
  <si>
    <t>ost.sl.-nájemné-vnitřní zúčtování</t>
  </si>
  <si>
    <t>Členské poplatky DN</t>
  </si>
  <si>
    <t>Ostatní daně a poplatky DU</t>
  </si>
  <si>
    <t>Jiné ostatní náklady DU</t>
  </si>
  <si>
    <t>Pojištění elektroniky</t>
  </si>
  <si>
    <t>Jiné ostatní výnosy - dopl.min.let, přebytky</t>
  </si>
  <si>
    <t>čerpání k 30.4.2024</t>
  </si>
  <si>
    <t>Návrh rozpočtu kateder FF UHK na rok 2024 (zakázka 1000)</t>
  </si>
  <si>
    <t>Mgr. Michal Rigel, Ph.D.</t>
  </si>
  <si>
    <t>Skutečnost 
2023</t>
  </si>
  <si>
    <t>Návrh rozpočtu FF UHK na rok 2024 (činnost 1110, 1220, 1650 a fondy)</t>
  </si>
  <si>
    <t>Ostatní daně a poplatky</t>
  </si>
  <si>
    <t xml:space="preserve">Rozpočet Filozofické fakulty UHK byl projednán a schválen AS FF UHK dne </t>
  </si>
  <si>
    <t>Návrh 
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</si>
</sst>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6"/>
      <name val="Comenia Sans"/>
      <family val="3"/>
    </font>
    <font>
      <b/>
      <sz val="11"/>
      <name val="Comenia Sans"/>
      <family val="3"/>
    </font>
    <font>
      <sz val="11"/>
      <color theme="1"/>
      <name val="Comenia Sans"/>
      <family val="3"/>
    </font>
    <font>
      <sz val="11"/>
      <name val="Comenia Sans"/>
      <family val="3"/>
    </font>
    <font>
      <sz val="10"/>
      <name val="Comenia Sans"/>
      <family val="3"/>
    </font>
    <font>
      <b/>
      <sz val="11"/>
      <color theme="1"/>
      <name val="Comenia Sans"/>
      <family val="3"/>
    </font>
    <font>
      <sz val="10"/>
      <color theme="1"/>
      <name val="Calibri"/>
      <family val="2"/>
      <charset val="238"/>
      <scheme val="minor"/>
    </font>
    <font>
      <b/>
      <sz val="11"/>
      <color theme="1"/>
      <name val="Comenia Sans"/>
      <family val="3"/>
      <charset val="238"/>
    </font>
    <font>
      <sz val="11"/>
      <color theme="1"/>
      <name val="Calibri"/>
      <family val="2"/>
      <charset val="238"/>
    </font>
    <font>
      <b/>
      <sz val="14"/>
      <color theme="1"/>
      <name val="Comenia Sans"/>
      <family val="3"/>
    </font>
    <font>
      <sz val="14"/>
      <color theme="1"/>
      <name val="Comenia Sans"/>
      <family val="3"/>
    </font>
    <font>
      <sz val="12"/>
      <color theme="1"/>
      <name val="Comenia Sans"/>
      <family val="3"/>
    </font>
    <font>
      <b/>
      <sz val="12"/>
      <name val="Comenia Sans"/>
      <family val="3"/>
    </font>
    <font>
      <sz val="12"/>
      <name val="Comenia Sans"/>
      <family val="3"/>
    </font>
    <font>
      <sz val="11"/>
      <name val="Comenia Sans"/>
      <family val="3"/>
      <charset val="238"/>
    </font>
    <font>
      <sz val="11"/>
      <color theme="1"/>
      <name val="Comenia Sans"/>
      <family val="3"/>
      <charset val="238"/>
    </font>
    <font>
      <b/>
      <sz val="16"/>
      <color theme="1"/>
      <name val="Comenia Sans"/>
      <family val="3"/>
    </font>
    <font>
      <sz val="11"/>
      <color rgb="FFFF0000"/>
      <name val="Comenia Sans"/>
      <family val="3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11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4" xfId="0" applyFont="1" applyFill="1" applyBorder="1"/>
    <xf numFmtId="0" fontId="5" fillId="0" borderId="5" xfId="0" applyFont="1" applyFill="1" applyBorder="1"/>
    <xf numFmtId="0" fontId="4" fillId="0" borderId="7" xfId="0" applyFont="1" applyFill="1" applyBorder="1"/>
    <xf numFmtId="0" fontId="5" fillId="0" borderId="8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4" fillId="0" borderId="10" xfId="0" applyFont="1" applyFill="1" applyBorder="1"/>
    <xf numFmtId="0" fontId="4" fillId="0" borderId="0" xfId="0" applyFont="1" applyFill="1" applyBorder="1"/>
    <xf numFmtId="0" fontId="4" fillId="0" borderId="12" xfId="0" applyFont="1" applyFill="1" applyBorder="1"/>
    <xf numFmtId="0" fontId="5" fillId="0" borderId="13" xfId="0" applyFont="1" applyFill="1" applyBorder="1"/>
    <xf numFmtId="0" fontId="5" fillId="0" borderId="0" xfId="0" applyFont="1"/>
    <xf numFmtId="0" fontId="4" fillId="0" borderId="15" xfId="0" applyFont="1" applyFill="1" applyBorder="1"/>
    <xf numFmtId="0" fontId="5" fillId="0" borderId="16" xfId="0" applyFont="1" applyFill="1" applyBorder="1"/>
    <xf numFmtId="0" fontId="4" fillId="3" borderId="18" xfId="0" applyFont="1" applyFill="1" applyBorder="1"/>
    <xf numFmtId="0" fontId="7" fillId="2" borderId="0" xfId="1" applyFont="1" applyFill="1" applyBorder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6" fillId="0" borderId="0" xfId="1" applyFont="1" applyFill="1" applyBorder="1"/>
    <xf numFmtId="4" fontId="5" fillId="0" borderId="0" xfId="0" applyNumberFormat="1" applyFont="1"/>
    <xf numFmtId="0" fontId="3" fillId="0" borderId="0" xfId="1" applyNumberFormat="1" applyFont="1" applyFill="1" applyAlignment="1" applyProtection="1">
      <alignment horizontal="left"/>
      <protection locked="0"/>
    </xf>
    <xf numFmtId="0" fontId="0" fillId="0" borderId="0" xfId="0" applyFont="1" applyBorder="1"/>
    <xf numFmtId="4" fontId="10" fillId="0" borderId="2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3" fontId="6" fillId="0" borderId="4" xfId="0" applyNumberFormat="1" applyFont="1" applyFill="1" applyBorder="1"/>
    <xf numFmtId="4" fontId="6" fillId="4" borderId="5" xfId="0" applyNumberFormat="1" applyFont="1" applyFill="1" applyBorder="1" applyAlignment="1"/>
    <xf numFmtId="4" fontId="5" fillId="0" borderId="9" xfId="0" applyNumberFormat="1" applyFont="1" applyBorder="1"/>
    <xf numFmtId="3" fontId="6" fillId="0" borderId="7" xfId="0" applyNumberFormat="1" applyFont="1" applyFill="1" applyBorder="1"/>
    <xf numFmtId="4" fontId="6" fillId="4" borderId="8" xfId="0" applyNumberFormat="1" applyFont="1" applyFill="1" applyBorder="1" applyAlignment="1"/>
    <xf numFmtId="3" fontId="6" fillId="0" borderId="23" xfId="0" applyNumberFormat="1" applyFont="1" applyFill="1" applyBorder="1"/>
    <xf numFmtId="0" fontId="5" fillId="0" borderId="10" xfId="0" applyFont="1" applyFill="1" applyBorder="1"/>
    <xf numFmtId="4" fontId="6" fillId="4" borderId="10" xfId="0" applyNumberFormat="1" applyFont="1" applyFill="1" applyBorder="1" applyAlignment="1"/>
    <xf numFmtId="0" fontId="4" fillId="5" borderId="1" xfId="0" applyFont="1" applyFill="1" applyBorder="1"/>
    <xf numFmtId="0" fontId="8" fillId="5" borderId="2" xfId="0" applyFont="1" applyFill="1" applyBorder="1"/>
    <xf numFmtId="4" fontId="4" fillId="5" borderId="2" xfId="0" applyNumberFormat="1" applyFont="1" applyFill="1" applyBorder="1" applyAlignment="1"/>
    <xf numFmtId="3" fontId="6" fillId="0" borderId="12" xfId="0" applyNumberFormat="1" applyFont="1" applyFill="1" applyBorder="1"/>
    <xf numFmtId="4" fontId="6" fillId="4" borderId="13" xfId="0" applyNumberFormat="1" applyFont="1" applyFill="1" applyBorder="1" applyAlignment="1"/>
    <xf numFmtId="3" fontId="6" fillId="0" borderId="26" xfId="0" applyNumberFormat="1" applyFont="1" applyFill="1" applyBorder="1"/>
    <xf numFmtId="0" fontId="5" fillId="0" borderId="24" xfId="0" applyFont="1" applyFill="1" applyBorder="1"/>
    <xf numFmtId="4" fontId="6" fillId="4" borderId="24" xfId="0" applyNumberFormat="1" applyFont="1" applyFill="1" applyBorder="1" applyAlignment="1"/>
    <xf numFmtId="4" fontId="6" fillId="4" borderId="9" xfId="0" applyNumberFormat="1" applyFont="1" applyFill="1" applyBorder="1" applyAlignment="1"/>
    <xf numFmtId="4" fontId="5" fillId="0" borderId="27" xfId="0" applyNumberFormat="1" applyFont="1" applyBorder="1"/>
    <xf numFmtId="4" fontId="4" fillId="5" borderId="2" xfId="0" applyNumberFormat="1" applyFont="1" applyFill="1" applyBorder="1"/>
    <xf numFmtId="4" fontId="6" fillId="4" borderId="10" xfId="0" applyNumberFormat="1" applyFont="1" applyFill="1" applyBorder="1"/>
    <xf numFmtId="0" fontId="8" fillId="5" borderId="28" xfId="0" applyFont="1" applyFill="1" applyBorder="1"/>
    <xf numFmtId="4" fontId="4" fillId="5" borderId="18" xfId="0" applyNumberFormat="1" applyFont="1" applyFill="1" applyBorder="1" applyAlignment="1"/>
    <xf numFmtId="3" fontId="6" fillId="0" borderId="13" xfId="0" applyNumberFormat="1" applyFont="1" applyFill="1" applyBorder="1"/>
    <xf numFmtId="0" fontId="4" fillId="5" borderId="2" xfId="0" applyFont="1" applyFill="1" applyBorder="1"/>
    <xf numFmtId="0" fontId="8" fillId="5" borderId="3" xfId="0" applyFont="1" applyFill="1" applyBorder="1"/>
    <xf numFmtId="3" fontId="6" fillId="0" borderId="5" xfId="0" applyNumberFormat="1" applyFont="1" applyFill="1" applyBorder="1"/>
    <xf numFmtId="0" fontId="5" fillId="0" borderId="6" xfId="0" applyFont="1" applyFill="1" applyBorder="1"/>
    <xf numFmtId="3" fontId="6" fillId="0" borderId="10" xfId="0" applyNumberFormat="1" applyFont="1" applyFill="1" applyBorder="1"/>
    <xf numFmtId="0" fontId="5" fillId="0" borderId="27" xfId="0" applyFont="1" applyFill="1" applyBorder="1"/>
    <xf numFmtId="3" fontId="6" fillId="0" borderId="8" xfId="0" applyNumberFormat="1" applyFont="1" applyFill="1" applyBorder="1"/>
    <xf numFmtId="0" fontId="5" fillId="0" borderId="9" xfId="0" applyFont="1" applyFill="1" applyBorder="1"/>
    <xf numFmtId="0" fontId="5" fillId="0" borderId="14" xfId="0" applyFont="1" applyFill="1" applyBorder="1"/>
    <xf numFmtId="0" fontId="5" fillId="0" borderId="30" xfId="0" applyFont="1" applyBorder="1"/>
    <xf numFmtId="0" fontId="5" fillId="0" borderId="36" xfId="0" applyFont="1" applyBorder="1"/>
    <xf numFmtId="4" fontId="0" fillId="0" borderId="0" xfId="0" applyNumberFormat="1"/>
    <xf numFmtId="4" fontId="11" fillId="0" borderId="0" xfId="0" applyNumberFormat="1" applyFont="1"/>
    <xf numFmtId="0" fontId="5" fillId="0" borderId="10" xfId="0" applyFont="1" applyBorder="1"/>
    <xf numFmtId="0" fontId="5" fillId="0" borderId="27" xfId="0" applyFont="1" applyBorder="1"/>
    <xf numFmtId="0" fontId="5" fillId="0" borderId="35" xfId="0" applyFont="1" applyBorder="1"/>
    <xf numFmtId="0" fontId="5" fillId="0" borderId="37" xfId="0" applyFont="1" applyBorder="1"/>
    <xf numFmtId="4" fontId="8" fillId="5" borderId="2" xfId="0" applyNumberFormat="1" applyFont="1" applyFill="1" applyBorder="1"/>
    <xf numFmtId="4" fontId="8" fillId="5" borderId="3" xfId="0" applyNumberFormat="1" applyFont="1" applyFill="1" applyBorder="1"/>
    <xf numFmtId="4" fontId="8" fillId="5" borderId="20" xfId="0" applyNumberFormat="1" applyFont="1" applyFill="1" applyBorder="1"/>
    <xf numFmtId="0" fontId="4" fillId="7" borderId="29" xfId="0" applyFont="1" applyFill="1" applyBorder="1"/>
    <xf numFmtId="0" fontId="4" fillId="7" borderId="30" xfId="0" applyFont="1" applyFill="1" applyBorder="1"/>
    <xf numFmtId="4" fontId="8" fillId="7" borderId="2" xfId="0" applyNumberFormat="1" applyFont="1" applyFill="1" applyBorder="1"/>
    <xf numFmtId="0" fontId="4" fillId="7" borderId="2" xfId="0" applyFont="1" applyFill="1" applyBorder="1"/>
    <xf numFmtId="0" fontId="4" fillId="7" borderId="3" xfId="0" applyFont="1" applyFill="1" applyBorder="1"/>
    <xf numFmtId="4" fontId="4" fillId="7" borderId="19" xfId="0" applyNumberFormat="1" applyFont="1" applyFill="1" applyBorder="1"/>
    <xf numFmtId="4" fontId="8" fillId="7" borderId="36" xfId="0" applyNumberFormat="1" applyFont="1" applyFill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14" xfId="1" applyFont="1" applyFill="1" applyBorder="1"/>
    <xf numFmtId="0" fontId="15" fillId="0" borderId="9" xfId="1" applyFont="1" applyFill="1" applyBorder="1"/>
    <xf numFmtId="0" fontId="15" fillId="0" borderId="17" xfId="1" applyFont="1" applyFill="1" applyBorder="1"/>
    <xf numFmtId="0" fontId="0" fillId="0" borderId="0" xfId="0" applyAlignment="1">
      <alignment horizontal="left"/>
    </xf>
    <xf numFmtId="0" fontId="6" fillId="0" borderId="27" xfId="0" applyFont="1" applyFill="1" applyBorder="1"/>
    <xf numFmtId="0" fontId="6" fillId="0" borderId="9" xfId="0" applyFont="1" applyFill="1" applyBorder="1"/>
    <xf numFmtId="0" fontId="6" fillId="0" borderId="6" xfId="0" applyFont="1" applyFill="1" applyBorder="1"/>
    <xf numFmtId="0" fontId="4" fillId="0" borderId="19" xfId="0" applyFont="1" applyFill="1" applyBorder="1"/>
    <xf numFmtId="4" fontId="4" fillId="0" borderId="19" xfId="0" applyNumberFormat="1" applyFont="1" applyFill="1" applyBorder="1" applyAlignment="1"/>
    <xf numFmtId="4" fontId="4" fillId="7" borderId="30" xfId="0" applyNumberFormat="1" applyFont="1" applyFill="1" applyBorder="1"/>
    <xf numFmtId="4" fontId="8" fillId="7" borderId="30" xfId="0" applyNumberFormat="1" applyFont="1" applyFill="1" applyBorder="1"/>
    <xf numFmtId="4" fontId="5" fillId="0" borderId="19" xfId="0" applyNumberFormat="1" applyFont="1" applyBorder="1"/>
    <xf numFmtId="0" fontId="4" fillId="10" borderId="2" xfId="0" applyFont="1" applyFill="1" applyBorder="1"/>
    <xf numFmtId="0" fontId="8" fillId="10" borderId="3" xfId="0" applyFont="1" applyFill="1" applyBorder="1"/>
    <xf numFmtId="4" fontId="8" fillId="10" borderId="19" xfId="0" applyNumberFormat="1" applyFont="1" applyFill="1" applyBorder="1"/>
    <xf numFmtId="4" fontId="8" fillId="10" borderId="35" xfId="0" applyNumberFormat="1" applyFont="1" applyFill="1" applyBorder="1"/>
    <xf numFmtId="4" fontId="8" fillId="10" borderId="3" xfId="0" applyNumberFormat="1" applyFont="1" applyFill="1" applyBorder="1"/>
    <xf numFmtId="0" fontId="15" fillId="0" borderId="3" xfId="1" applyFont="1" applyFill="1" applyBorder="1" applyAlignment="1">
      <alignment horizontal="center"/>
    </xf>
    <xf numFmtId="3" fontId="12" fillId="0" borderId="6" xfId="1" applyNumberFormat="1" applyFont="1" applyBorder="1" applyAlignment="1">
      <alignment horizontal="center"/>
    </xf>
    <xf numFmtId="3" fontId="12" fillId="0" borderId="9" xfId="1" applyNumberFormat="1" applyFont="1" applyBorder="1" applyAlignment="1">
      <alignment horizontal="center"/>
    </xf>
    <xf numFmtId="3" fontId="12" fillId="0" borderId="17" xfId="1" applyNumberFormat="1" applyFont="1" applyBorder="1" applyAlignment="1">
      <alignment horizontal="center"/>
    </xf>
    <xf numFmtId="0" fontId="16" fillId="0" borderId="33" xfId="1" applyFont="1" applyFill="1" applyBorder="1" applyAlignment="1">
      <alignment horizontal="center"/>
    </xf>
    <xf numFmtId="0" fontId="16" fillId="0" borderId="34" xfId="1" applyFont="1" applyFill="1" applyBorder="1" applyAlignment="1">
      <alignment horizontal="center"/>
    </xf>
    <xf numFmtId="0" fontId="16" fillId="0" borderId="41" xfId="1" applyFont="1" applyFill="1" applyBorder="1" applyAlignment="1">
      <alignment horizontal="center"/>
    </xf>
    <xf numFmtId="0" fontId="3" fillId="0" borderId="0" xfId="1" applyNumberFormat="1" applyFont="1" applyFill="1" applyAlignment="1" applyProtection="1">
      <protection locked="0"/>
    </xf>
    <xf numFmtId="4" fontId="4" fillId="0" borderId="0" xfId="0" applyNumberFormat="1" applyFont="1" applyFill="1" applyBorder="1"/>
    <xf numFmtId="3" fontId="6" fillId="0" borderId="29" xfId="0" applyNumberFormat="1" applyFont="1" applyFill="1" applyBorder="1"/>
    <xf numFmtId="0" fontId="5" fillId="0" borderId="30" xfId="0" applyFont="1" applyFill="1" applyBorder="1"/>
    <xf numFmtId="3" fontId="4" fillId="5" borderId="1" xfId="0" applyNumberFormat="1" applyFont="1" applyFill="1" applyBorder="1"/>
    <xf numFmtId="4" fontId="6" fillId="4" borderId="30" xfId="0" applyNumberFormat="1" applyFont="1" applyFill="1" applyBorder="1"/>
    <xf numFmtId="4" fontId="9" fillId="0" borderId="0" xfId="0" applyNumberFormat="1" applyFont="1" applyBorder="1"/>
    <xf numFmtId="3" fontId="17" fillId="0" borderId="23" xfId="0" applyNumberFormat="1" applyFont="1" applyFill="1" applyBorder="1"/>
    <xf numFmtId="0" fontId="18" fillId="0" borderId="10" xfId="0" applyFont="1" applyFill="1" applyBorder="1"/>
    <xf numFmtId="0" fontId="0" fillId="0" borderId="0" xfId="0" applyFont="1"/>
    <xf numFmtId="4" fontId="8" fillId="5" borderId="19" xfId="0" applyNumberFormat="1" applyFont="1" applyFill="1" applyBorder="1"/>
    <xf numFmtId="0" fontId="5" fillId="0" borderId="0" xfId="0" applyFont="1" applyBorder="1"/>
    <xf numFmtId="4" fontId="8" fillId="5" borderId="18" xfId="0" applyNumberFormat="1" applyFont="1" applyFill="1" applyBorder="1"/>
    <xf numFmtId="4" fontId="5" fillId="0" borderId="32" xfId="0" applyNumberFormat="1" applyFont="1" applyFill="1" applyBorder="1"/>
    <xf numFmtId="4" fontId="5" fillId="0" borderId="33" xfId="0" applyNumberFormat="1" applyFont="1" applyFill="1" applyBorder="1"/>
    <xf numFmtId="4" fontId="5" fillId="0" borderId="34" xfId="0" applyNumberFormat="1" applyFont="1" applyFill="1" applyBorder="1"/>
    <xf numFmtId="4" fontId="6" fillId="4" borderId="14" xfId="0" applyNumberFormat="1" applyFont="1" applyFill="1" applyBorder="1" applyAlignment="1"/>
    <xf numFmtId="4" fontId="6" fillId="4" borderId="27" xfId="0" applyNumberFormat="1" applyFont="1" applyFill="1" applyBorder="1" applyAlignment="1"/>
    <xf numFmtId="4" fontId="4" fillId="5" borderId="3" xfId="0" applyNumberFormat="1" applyFont="1" applyFill="1" applyBorder="1" applyAlignment="1"/>
    <xf numFmtId="4" fontId="6" fillId="4" borderId="6" xfId="0" applyNumberFormat="1" applyFont="1" applyFill="1" applyBorder="1" applyAlignment="1"/>
    <xf numFmtId="4" fontId="4" fillId="7" borderId="3" xfId="0" applyNumberFormat="1" applyFont="1" applyFill="1" applyBorder="1"/>
    <xf numFmtId="4" fontId="6" fillId="4" borderId="13" xfId="0" applyNumberFormat="1" applyFont="1" applyFill="1" applyBorder="1"/>
    <xf numFmtId="4" fontId="5" fillId="0" borderId="22" xfId="0" applyNumberFormat="1" applyFont="1" applyBorder="1"/>
    <xf numFmtId="4" fontId="5" fillId="5" borderId="3" xfId="0" applyNumberFormat="1" applyFont="1" applyFill="1" applyBorder="1"/>
    <xf numFmtId="4" fontId="8" fillId="7" borderId="3" xfId="0" applyNumberFormat="1" applyFont="1" applyFill="1" applyBorder="1"/>
    <xf numFmtId="4" fontId="17" fillId="4" borderId="10" xfId="0" applyNumberFormat="1" applyFont="1" applyFill="1" applyBorder="1" applyAlignment="1"/>
    <xf numFmtId="4" fontId="6" fillId="4" borderId="30" xfId="0" applyNumberFormat="1" applyFont="1" applyFill="1" applyBorder="1" applyAlignment="1"/>
    <xf numFmtId="0" fontId="8" fillId="5" borderId="30" xfId="0" applyFont="1" applyFill="1" applyBorder="1"/>
    <xf numFmtId="0" fontId="8" fillId="0" borderId="3" xfId="0" applyFont="1" applyBorder="1" applyAlignment="1">
      <alignment horizontal="center"/>
    </xf>
    <xf numFmtId="4" fontId="5" fillId="4" borderId="8" xfId="0" applyNumberFormat="1" applyFont="1" applyFill="1" applyBorder="1"/>
    <xf numFmtId="4" fontId="5" fillId="4" borderId="24" xfId="0" applyNumberFormat="1" applyFont="1" applyFill="1" applyBorder="1"/>
    <xf numFmtId="4" fontId="5" fillId="4" borderId="5" xfId="0" applyNumberFormat="1" applyFont="1" applyFill="1" applyBorder="1"/>
    <xf numFmtId="4" fontId="5" fillId="4" borderId="10" xfId="0" applyNumberFormat="1" applyFont="1" applyFill="1" applyBorder="1"/>
    <xf numFmtId="4" fontId="5" fillId="4" borderId="30" xfId="0" applyNumberFormat="1" applyFont="1" applyFill="1" applyBorder="1"/>
    <xf numFmtId="4" fontId="5" fillId="4" borderId="13" xfId="0" applyNumberFormat="1" applyFont="1" applyFill="1" applyBorder="1"/>
    <xf numFmtId="4" fontId="18" fillId="4" borderId="10" xfId="0" applyNumberFormat="1" applyFont="1" applyFill="1" applyBorder="1"/>
    <xf numFmtId="4" fontId="5" fillId="0" borderId="32" xfId="0" applyNumberFormat="1" applyFont="1" applyBorder="1"/>
    <xf numFmtId="4" fontId="5" fillId="0" borderId="34" xfId="0" applyNumberFormat="1" applyFont="1" applyBorder="1"/>
    <xf numFmtId="4" fontId="5" fillId="0" borderId="33" xfId="0" applyNumberFormat="1" applyFont="1" applyBorder="1"/>
    <xf numFmtId="4" fontId="5" fillId="0" borderId="46" xfId="0" applyNumberFormat="1" applyFont="1" applyBorder="1"/>
    <xf numFmtId="4" fontId="5" fillId="0" borderId="0" xfId="0" applyNumberFormat="1" applyFont="1" applyBorder="1"/>
    <xf numFmtId="4" fontId="8" fillId="5" borderId="46" xfId="0" applyNumberFormat="1" applyFont="1" applyFill="1" applyBorder="1"/>
    <xf numFmtId="4" fontId="18" fillId="0" borderId="46" xfId="0" applyNumberFormat="1" applyFont="1" applyFill="1" applyBorder="1"/>
    <xf numFmtId="4" fontId="5" fillId="0" borderId="31" xfId="0" applyNumberFormat="1" applyFont="1" applyBorder="1"/>
    <xf numFmtId="4" fontId="5" fillId="0" borderId="21" xfId="0" applyNumberFormat="1" applyFont="1" applyBorder="1"/>
    <xf numFmtId="4" fontId="8" fillId="7" borderId="31" xfId="0" applyNumberFormat="1" applyFont="1" applyFill="1" applyBorder="1"/>
    <xf numFmtId="4" fontId="5" fillId="0" borderId="14" xfId="0" applyNumberFormat="1" applyFont="1" applyFill="1" applyBorder="1"/>
    <xf numFmtId="4" fontId="10" fillId="4" borderId="2" xfId="0" applyNumberFormat="1" applyFont="1" applyFill="1" applyBorder="1" applyAlignment="1">
      <alignment horizontal="center"/>
    </xf>
    <xf numFmtId="4" fontId="8" fillId="4" borderId="3" xfId="0" applyNumberFormat="1" applyFont="1" applyFill="1" applyBorder="1" applyAlignment="1">
      <alignment horizontal="center"/>
    </xf>
    <xf numFmtId="4" fontId="6" fillId="4" borderId="33" xfId="0" applyNumberFormat="1" applyFont="1" applyFill="1" applyBorder="1"/>
    <xf numFmtId="4" fontId="6" fillId="4" borderId="34" xfId="0" applyNumberFormat="1" applyFont="1" applyFill="1" applyBorder="1"/>
    <xf numFmtId="4" fontId="6" fillId="4" borderId="0" xfId="0" applyNumberFormat="1" applyFont="1" applyFill="1" applyBorder="1"/>
    <xf numFmtId="4" fontId="5" fillId="4" borderId="33" xfId="0" applyNumberFormat="1" applyFont="1" applyFill="1" applyBorder="1"/>
    <xf numFmtId="4" fontId="5" fillId="4" borderId="34" xfId="0" applyNumberFormat="1" applyFont="1" applyFill="1" applyBorder="1"/>
    <xf numFmtId="4" fontId="5" fillId="4" borderId="0" xfId="0" applyNumberFormat="1" applyFont="1" applyFill="1" applyBorder="1"/>
    <xf numFmtId="4" fontId="5" fillId="0" borderId="9" xfId="0" applyNumberFormat="1" applyFont="1" applyFill="1" applyBorder="1"/>
    <xf numFmtId="4" fontId="5" fillId="0" borderId="46" xfId="0" applyNumberFormat="1" applyFont="1" applyFill="1" applyBorder="1"/>
    <xf numFmtId="4" fontId="5" fillId="0" borderId="25" xfId="0" applyNumberFormat="1" applyFont="1" applyFill="1" applyBorder="1"/>
    <xf numFmtId="4" fontId="5" fillId="0" borderId="6" xfId="0" applyNumberFormat="1" applyFont="1" applyFill="1" applyBorder="1"/>
    <xf numFmtId="4" fontId="5" fillId="0" borderId="27" xfId="0" applyNumberFormat="1" applyFont="1" applyFill="1" applyBorder="1"/>
    <xf numFmtId="4" fontId="5" fillId="0" borderId="37" xfId="0" applyNumberFormat="1" applyFont="1" applyFill="1" applyBorder="1"/>
    <xf numFmtId="4" fontId="10" fillId="14" borderId="2" xfId="0" applyNumberFormat="1" applyFont="1" applyFill="1" applyBorder="1" applyAlignment="1">
      <alignment horizontal="center"/>
    </xf>
    <xf numFmtId="4" fontId="8" fillId="14" borderId="3" xfId="0" applyNumberFormat="1" applyFont="1" applyFill="1" applyBorder="1" applyAlignment="1">
      <alignment horizontal="center"/>
    </xf>
    <xf numFmtId="4" fontId="5" fillId="14" borderId="8" xfId="0" applyNumberFormat="1" applyFont="1" applyFill="1" applyBorder="1"/>
    <xf numFmtId="4" fontId="5" fillId="14" borderId="24" xfId="0" applyNumberFormat="1" applyFont="1" applyFill="1" applyBorder="1"/>
    <xf numFmtId="4" fontId="5" fillId="14" borderId="5" xfId="0" applyNumberFormat="1" applyFont="1" applyFill="1" applyBorder="1"/>
    <xf numFmtId="4" fontId="5" fillId="14" borderId="10" xfId="0" applyNumberFormat="1" applyFont="1" applyFill="1" applyBorder="1"/>
    <xf numFmtId="4" fontId="5" fillId="14" borderId="30" xfId="0" applyNumberFormat="1" applyFont="1" applyFill="1" applyBorder="1"/>
    <xf numFmtId="4" fontId="5" fillId="14" borderId="13" xfId="0" applyNumberFormat="1" applyFont="1" applyFill="1" applyBorder="1"/>
    <xf numFmtId="4" fontId="18" fillId="14" borderId="10" xfId="0" applyNumberFormat="1" applyFont="1" applyFill="1" applyBorder="1"/>
    <xf numFmtId="4" fontId="5" fillId="14" borderId="35" xfId="0" applyNumberFormat="1" applyFont="1" applyFill="1" applyBorder="1"/>
    <xf numFmtId="0" fontId="15" fillId="0" borderId="0" xfId="1" applyFont="1" applyFill="1" applyBorder="1" applyAlignment="1">
      <alignment horizontal="center"/>
    </xf>
    <xf numFmtId="0" fontId="16" fillId="0" borderId="0" xfId="1" applyFont="1" applyBorder="1" applyAlignment="1">
      <alignment horizontal="left"/>
    </xf>
    <xf numFmtId="0" fontId="16" fillId="0" borderId="6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17" xfId="1" applyFont="1" applyBorder="1" applyAlignment="1">
      <alignment horizontal="left"/>
    </xf>
    <xf numFmtId="0" fontId="10" fillId="0" borderId="0" xfId="0" applyFont="1"/>
    <xf numFmtId="0" fontId="1" fillId="0" borderId="0" xfId="0" applyFont="1"/>
    <xf numFmtId="0" fontId="10" fillId="6" borderId="20" xfId="0" applyFont="1" applyFill="1" applyBorder="1" applyAlignment="1">
      <alignment horizontal="center"/>
    </xf>
    <xf numFmtId="4" fontId="10" fillId="6" borderId="14" xfId="0" applyNumberFormat="1" applyFont="1" applyFill="1" applyBorder="1"/>
    <xf numFmtId="4" fontId="10" fillId="6" borderId="9" xfId="0" applyNumberFormat="1" applyFont="1" applyFill="1" applyBorder="1"/>
    <xf numFmtId="4" fontId="10" fillId="6" borderId="25" xfId="0" applyNumberFormat="1" applyFont="1" applyFill="1" applyBorder="1"/>
    <xf numFmtId="4" fontId="10" fillId="5" borderId="3" xfId="0" applyNumberFormat="1" applyFont="1" applyFill="1" applyBorder="1"/>
    <xf numFmtId="4" fontId="10" fillId="6" borderId="6" xfId="0" applyNumberFormat="1" applyFont="1" applyFill="1" applyBorder="1"/>
    <xf numFmtId="4" fontId="10" fillId="6" borderId="27" xfId="0" applyNumberFormat="1" applyFont="1" applyFill="1" applyBorder="1"/>
    <xf numFmtId="0" fontId="10" fillId="6" borderId="9" xfId="0" applyFont="1" applyFill="1" applyBorder="1"/>
    <xf numFmtId="4" fontId="10" fillId="11" borderId="36" xfId="0" applyNumberFormat="1" applyFont="1" applyFill="1" applyBorder="1"/>
    <xf numFmtId="0" fontId="10" fillId="6" borderId="14" xfId="0" applyFont="1" applyFill="1" applyBorder="1"/>
    <xf numFmtId="4" fontId="10" fillId="7" borderId="36" xfId="0" applyNumberFormat="1" applyFont="1" applyFill="1" applyBorder="1"/>
    <xf numFmtId="0" fontId="10" fillId="6" borderId="3" xfId="0" applyFont="1" applyFill="1" applyBorder="1"/>
    <xf numFmtId="0" fontId="10" fillId="6" borderId="6" xfId="0" applyFont="1" applyFill="1" applyBorder="1"/>
    <xf numFmtId="0" fontId="10" fillId="6" borderId="37" xfId="0" applyFont="1" applyFill="1" applyBorder="1"/>
    <xf numFmtId="4" fontId="10" fillId="5" borderId="20" xfId="0" applyNumberFormat="1" applyFont="1" applyFill="1" applyBorder="1"/>
    <xf numFmtId="4" fontId="10" fillId="7" borderId="11" xfId="0" applyNumberFormat="1" applyFont="1" applyFill="1" applyBorder="1"/>
    <xf numFmtId="4" fontId="10" fillId="10" borderId="20" xfId="0" applyNumberFormat="1" applyFont="1" applyFill="1" applyBorder="1"/>
    <xf numFmtId="4" fontId="10" fillId="6" borderId="36" xfId="0" applyNumberFormat="1" applyFont="1" applyFill="1" applyBorder="1"/>
    <xf numFmtId="0" fontId="4" fillId="5" borderId="29" xfId="0" applyFont="1" applyFill="1" applyBorder="1"/>
    <xf numFmtId="4" fontId="8" fillId="5" borderId="30" xfId="0" applyNumberFormat="1" applyFont="1" applyFill="1" applyBorder="1"/>
    <xf numFmtId="4" fontId="4" fillId="5" borderId="30" xfId="0" applyNumberFormat="1" applyFont="1" applyFill="1" applyBorder="1"/>
    <xf numFmtId="4" fontId="10" fillId="5" borderId="36" xfId="0" applyNumberFormat="1" applyFont="1" applyFill="1" applyBorder="1"/>
    <xf numFmtId="4" fontId="5" fillId="0" borderId="30" xfId="0" applyNumberFormat="1" applyFont="1" applyFill="1" applyBorder="1"/>
    <xf numFmtId="4" fontId="6" fillId="0" borderId="30" xfId="0" applyNumberFormat="1" applyFont="1" applyFill="1" applyBorder="1"/>
    <xf numFmtId="4" fontId="5" fillId="0" borderId="36" xfId="0" applyNumberFormat="1" applyFont="1" applyFill="1" applyBorder="1"/>
    <xf numFmtId="4" fontId="5" fillId="0" borderId="19" xfId="0" applyNumberFormat="1" applyFont="1" applyFill="1" applyBorder="1"/>
    <xf numFmtId="0" fontId="0" fillId="0" borderId="14" xfId="0" applyBorder="1"/>
    <xf numFmtId="4" fontId="5" fillId="0" borderId="17" xfId="0" applyNumberFormat="1" applyFont="1" applyFill="1" applyBorder="1"/>
    <xf numFmtId="4" fontId="6" fillId="0" borderId="5" xfId="0" applyNumberFormat="1" applyFont="1" applyFill="1" applyBorder="1" applyAlignment="1"/>
    <xf numFmtId="4" fontId="6" fillId="0" borderId="8" xfId="0" applyNumberFormat="1" applyFont="1" applyFill="1" applyBorder="1" applyAlignment="1"/>
    <xf numFmtId="4" fontId="6" fillId="2" borderId="8" xfId="0" applyNumberFormat="1" applyFont="1" applyFill="1" applyBorder="1"/>
    <xf numFmtId="4" fontId="6" fillId="2" borderId="8" xfId="0" applyNumberFormat="1" applyFont="1" applyFill="1" applyBorder="1" applyAlignment="1"/>
    <xf numFmtId="4" fontId="4" fillId="3" borderId="2" xfId="0" applyNumberFormat="1" applyFont="1" applyFill="1" applyBorder="1"/>
    <xf numFmtId="4" fontId="4" fillId="0" borderId="0" xfId="0" applyNumberFormat="1" applyFont="1" applyFill="1" applyBorder="1" applyAlignment="1"/>
    <xf numFmtId="4" fontId="6" fillId="0" borderId="13" xfId="0" applyNumberFormat="1" applyFont="1" applyFill="1" applyBorder="1" applyAlignment="1"/>
    <xf numFmtId="4" fontId="6" fillId="0" borderId="16" xfId="0" applyNumberFormat="1" applyFont="1" applyFill="1" applyBorder="1" applyAlignment="1"/>
    <xf numFmtId="4" fontId="5" fillId="0" borderId="8" xfId="0" applyNumberFormat="1" applyFont="1" applyBorder="1"/>
    <xf numFmtId="4" fontId="5" fillId="0" borderId="24" xfId="0" applyNumberFormat="1" applyFont="1" applyBorder="1"/>
    <xf numFmtId="4" fontId="5" fillId="0" borderId="13" xfId="0" applyNumberFormat="1" applyFont="1" applyBorder="1"/>
    <xf numFmtId="4" fontId="5" fillId="0" borderId="5" xfId="0" applyNumberFormat="1" applyFont="1" applyBorder="1"/>
    <xf numFmtId="4" fontId="8" fillId="3" borderId="2" xfId="0" applyNumberFormat="1" applyFont="1" applyFill="1" applyBorder="1"/>
    <xf numFmtId="4" fontId="8" fillId="3" borderId="3" xfId="0" applyNumberFormat="1" applyFont="1" applyFill="1" applyBorder="1"/>
    <xf numFmtId="4" fontId="5" fillId="0" borderId="16" xfId="0" applyNumberFormat="1" applyFont="1" applyBorder="1"/>
    <xf numFmtId="0" fontId="4" fillId="10" borderId="3" xfId="0" applyFont="1" applyFill="1" applyBorder="1" applyAlignment="1">
      <alignment horizontal="center"/>
    </xf>
    <xf numFmtId="4" fontId="8" fillId="10" borderId="6" xfId="0" applyNumberFormat="1" applyFont="1" applyFill="1" applyBorder="1"/>
    <xf numFmtId="4" fontId="8" fillId="10" borderId="9" xfId="0" applyNumberFormat="1" applyFont="1" applyFill="1" applyBorder="1"/>
    <xf numFmtId="4" fontId="8" fillId="10" borderId="25" xfId="0" applyNumberFormat="1" applyFont="1" applyFill="1" applyBorder="1"/>
    <xf numFmtId="4" fontId="8" fillId="10" borderId="14" xfId="0" applyNumberFormat="1" applyFont="1" applyFill="1" applyBorder="1"/>
    <xf numFmtId="4" fontId="8" fillId="10" borderId="17" xfId="0" applyNumberFormat="1" applyFont="1" applyFill="1" applyBorder="1"/>
    <xf numFmtId="0" fontId="19" fillId="0" borderId="0" xfId="0" applyFont="1"/>
    <xf numFmtId="0" fontId="8" fillId="8" borderId="1" xfId="0" applyFont="1" applyFill="1" applyBorder="1" applyAlignment="1">
      <alignment horizontal="center" wrapText="1"/>
    </xf>
    <xf numFmtId="0" fontId="8" fillId="8" borderId="38" xfId="0" applyFont="1" applyFill="1" applyBorder="1" applyAlignment="1">
      <alignment horizontal="center" wrapText="1"/>
    </xf>
    <xf numFmtId="0" fontId="8" fillId="9" borderId="1" xfId="0" applyFont="1" applyFill="1" applyBorder="1" applyAlignment="1">
      <alignment horizontal="center" wrapText="1"/>
    </xf>
    <xf numFmtId="0" fontId="8" fillId="9" borderId="38" xfId="0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center" wrapText="1"/>
    </xf>
    <xf numFmtId="0" fontId="8" fillId="10" borderId="18" xfId="0" applyFont="1" applyFill="1" applyBorder="1" applyAlignment="1">
      <alignment horizontal="center" wrapText="1"/>
    </xf>
    <xf numFmtId="0" fontId="8" fillId="12" borderId="2" xfId="0" applyFont="1" applyFill="1" applyBorder="1" applyAlignment="1">
      <alignment horizontal="center" wrapText="1"/>
    </xf>
    <xf numFmtId="0" fontId="8" fillId="12" borderId="18" xfId="0" applyFont="1" applyFill="1" applyBorder="1" applyAlignment="1">
      <alignment horizontal="center" wrapText="1"/>
    </xf>
    <xf numFmtId="0" fontId="8" fillId="13" borderId="2" xfId="0" applyFont="1" applyFill="1" applyBorder="1" applyAlignment="1">
      <alignment horizontal="center" wrapText="1"/>
    </xf>
    <xf numFmtId="0" fontId="8" fillId="13" borderId="18" xfId="0" applyFont="1" applyFill="1" applyBorder="1" applyAlignment="1">
      <alignment horizontal="center" wrapText="1"/>
    </xf>
    <xf numFmtId="0" fontId="8" fillId="10" borderId="3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/>
    </xf>
    <xf numFmtId="3" fontId="5" fillId="8" borderId="4" xfId="0" applyNumberFormat="1" applyFont="1" applyFill="1" applyBorder="1"/>
    <xf numFmtId="3" fontId="20" fillId="8" borderId="39" xfId="0" applyNumberFormat="1" applyFont="1" applyFill="1" applyBorder="1"/>
    <xf numFmtId="3" fontId="5" fillId="9" borderId="4" xfId="0" applyNumberFormat="1" applyFont="1" applyFill="1" applyBorder="1"/>
    <xf numFmtId="3" fontId="5" fillId="9" borderId="39" xfId="0" applyNumberFormat="1" applyFont="1" applyFill="1" applyBorder="1"/>
    <xf numFmtId="3" fontId="5" fillId="10" borderId="4" xfId="0" applyNumberFormat="1" applyFont="1" applyFill="1" applyBorder="1"/>
    <xf numFmtId="3" fontId="20" fillId="10" borderId="42" xfId="0" applyNumberFormat="1" applyFont="1" applyFill="1" applyBorder="1"/>
    <xf numFmtId="3" fontId="5" fillId="12" borderId="5" xfId="0" applyNumberFormat="1" applyFont="1" applyFill="1" applyBorder="1"/>
    <xf numFmtId="3" fontId="5" fillId="12" borderId="42" xfId="0" applyNumberFormat="1" applyFont="1" applyFill="1" applyBorder="1"/>
    <xf numFmtId="3" fontId="5" fillId="13" borderId="5" xfId="0" applyNumberFormat="1" applyFont="1" applyFill="1" applyBorder="1"/>
    <xf numFmtId="3" fontId="5" fillId="13" borderId="42" xfId="0" applyNumberFormat="1" applyFont="1" applyFill="1" applyBorder="1"/>
    <xf numFmtId="3" fontId="8" fillId="10" borderId="6" xfId="0" applyNumberFormat="1" applyFont="1" applyFill="1" applyBorder="1"/>
    <xf numFmtId="3" fontId="8" fillId="5" borderId="6" xfId="0" applyNumberFormat="1" applyFont="1" applyFill="1" applyBorder="1"/>
    <xf numFmtId="0" fontId="8" fillId="0" borderId="9" xfId="0" applyFont="1" applyFill="1" applyBorder="1" applyAlignment="1">
      <alignment horizontal="center"/>
    </xf>
    <xf numFmtId="3" fontId="5" fillId="8" borderId="7" xfId="0" applyNumberFormat="1" applyFont="1" applyFill="1" applyBorder="1"/>
    <xf numFmtId="3" fontId="20" fillId="8" borderId="40" xfId="0" applyNumberFormat="1" applyFont="1" applyFill="1" applyBorder="1"/>
    <xf numFmtId="3" fontId="5" fillId="9" borderId="7" xfId="0" applyNumberFormat="1" applyFont="1" applyFill="1" applyBorder="1"/>
    <xf numFmtId="3" fontId="5" fillId="9" borderId="40" xfId="0" applyNumberFormat="1" applyFont="1" applyFill="1" applyBorder="1"/>
    <xf numFmtId="3" fontId="5" fillId="10" borderId="7" xfId="0" applyNumberFormat="1" applyFont="1" applyFill="1" applyBorder="1"/>
    <xf numFmtId="3" fontId="20" fillId="10" borderId="43" xfId="0" applyNumberFormat="1" applyFont="1" applyFill="1" applyBorder="1"/>
    <xf numFmtId="3" fontId="5" fillId="12" borderId="8" xfId="0" applyNumberFormat="1" applyFont="1" applyFill="1" applyBorder="1"/>
    <xf numFmtId="3" fontId="5" fillId="12" borderId="43" xfId="0" applyNumberFormat="1" applyFont="1" applyFill="1" applyBorder="1"/>
    <xf numFmtId="3" fontId="5" fillId="13" borderId="8" xfId="0" applyNumberFormat="1" applyFont="1" applyFill="1" applyBorder="1"/>
    <xf numFmtId="3" fontId="5" fillId="13" borderId="43" xfId="0" applyNumberFormat="1" applyFont="1" applyFill="1" applyBorder="1"/>
    <xf numFmtId="3" fontId="20" fillId="9" borderId="40" xfId="0" applyNumberFormat="1" applyFont="1" applyFill="1" applyBorder="1"/>
    <xf numFmtId="3" fontId="8" fillId="10" borderId="9" xfId="0" applyNumberFormat="1" applyFont="1" applyFill="1" applyBorder="1"/>
    <xf numFmtId="3" fontId="8" fillId="5" borderId="9" xfId="0" applyNumberFormat="1" applyFont="1" applyFill="1" applyBorder="1"/>
    <xf numFmtId="3" fontId="5" fillId="8" borderId="40" xfId="0" applyNumberFormat="1" applyFont="1" applyFill="1" applyBorder="1"/>
    <xf numFmtId="3" fontId="5" fillId="10" borderId="43" xfId="0" applyNumberFormat="1" applyFont="1" applyFill="1" applyBorder="1"/>
    <xf numFmtId="0" fontId="8" fillId="0" borderId="25" xfId="0" applyFont="1" applyFill="1" applyBorder="1" applyAlignment="1">
      <alignment horizontal="center"/>
    </xf>
    <xf numFmtId="3" fontId="5" fillId="8" borderId="26" xfId="0" applyNumberFormat="1" applyFont="1" applyFill="1" applyBorder="1"/>
    <xf numFmtId="3" fontId="20" fillId="8" borderId="44" xfId="0" applyNumberFormat="1" applyFont="1" applyFill="1" applyBorder="1"/>
    <xf numFmtId="3" fontId="5" fillId="9" borderId="26" xfId="0" applyNumberFormat="1" applyFont="1" applyFill="1" applyBorder="1"/>
    <xf numFmtId="3" fontId="5" fillId="9" borderId="44" xfId="0" applyNumberFormat="1" applyFont="1" applyFill="1" applyBorder="1"/>
    <xf numFmtId="3" fontId="5" fillId="10" borderId="26" xfId="0" applyNumberFormat="1" applyFont="1" applyFill="1" applyBorder="1"/>
    <xf numFmtId="3" fontId="20" fillId="10" borderId="45" xfId="0" applyNumberFormat="1" applyFont="1" applyFill="1" applyBorder="1"/>
    <xf numFmtId="3" fontId="5" fillId="12" borderId="24" xfId="0" applyNumberFormat="1" applyFont="1" applyFill="1" applyBorder="1"/>
    <xf numFmtId="3" fontId="5" fillId="12" borderId="45" xfId="0" applyNumberFormat="1" applyFont="1" applyFill="1" applyBorder="1"/>
    <xf numFmtId="3" fontId="5" fillId="13" borderId="24" xfId="0" applyNumberFormat="1" applyFont="1" applyFill="1" applyBorder="1"/>
    <xf numFmtId="3" fontId="5" fillId="13" borderId="45" xfId="0" applyNumberFormat="1" applyFont="1" applyFill="1" applyBorder="1"/>
    <xf numFmtId="3" fontId="8" fillId="10" borderId="25" xfId="0" applyNumberFormat="1" applyFont="1" applyFill="1" applyBorder="1"/>
    <xf numFmtId="3" fontId="8" fillId="5" borderId="25" xfId="0" applyNumberFormat="1" applyFont="1" applyFill="1" applyBorder="1"/>
    <xf numFmtId="3" fontId="8" fillId="8" borderId="1" xfId="0" applyNumberFormat="1" applyFont="1" applyFill="1" applyBorder="1"/>
    <xf numFmtId="3" fontId="8" fillId="8" borderId="38" xfId="0" applyNumberFormat="1" applyFont="1" applyFill="1" applyBorder="1"/>
    <xf numFmtId="3" fontId="8" fillId="9" borderId="1" xfId="0" applyNumberFormat="1" applyFont="1" applyFill="1" applyBorder="1"/>
    <xf numFmtId="3" fontId="8" fillId="9" borderId="38" xfId="0" applyNumberFormat="1" applyFont="1" applyFill="1" applyBorder="1"/>
    <xf numFmtId="3" fontId="8" fillId="10" borderId="1" xfId="0" applyNumberFormat="1" applyFont="1" applyFill="1" applyBorder="1"/>
    <xf numFmtId="3" fontId="8" fillId="10" borderId="18" xfId="0" applyNumberFormat="1" applyFont="1" applyFill="1" applyBorder="1"/>
    <xf numFmtId="3" fontId="8" fillId="12" borderId="2" xfId="0" applyNumberFormat="1" applyFont="1" applyFill="1" applyBorder="1"/>
    <xf numFmtId="3" fontId="8" fillId="12" borderId="18" xfId="0" applyNumberFormat="1" applyFont="1" applyFill="1" applyBorder="1"/>
    <xf numFmtId="3" fontId="8" fillId="13" borderId="2" xfId="0" applyNumberFormat="1" applyFont="1" applyFill="1" applyBorder="1"/>
    <xf numFmtId="3" fontId="8" fillId="13" borderId="18" xfId="0" applyNumberFormat="1" applyFont="1" applyFill="1" applyBorder="1"/>
    <xf numFmtId="3" fontId="8" fillId="10" borderId="3" xfId="0" applyNumberFormat="1" applyFont="1" applyFill="1" applyBorder="1"/>
    <xf numFmtId="3" fontId="8" fillId="5" borderId="3" xfId="0" applyNumberFormat="1" applyFont="1" applyFill="1" applyBorder="1"/>
    <xf numFmtId="0" fontId="0" fillId="0" borderId="0" xfId="0" applyFill="1"/>
    <xf numFmtId="0" fontId="1" fillId="0" borderId="0" xfId="0" applyFont="1" applyFill="1"/>
    <xf numFmtId="4" fontId="5" fillId="0" borderId="0" xfId="0" applyNumberFormat="1" applyFont="1" applyFill="1"/>
    <xf numFmtId="0" fontId="15" fillId="2" borderId="1" xfId="1" applyFont="1" applyFill="1" applyBorder="1" applyAlignment="1">
      <alignment horizontal="center"/>
    </xf>
    <xf numFmtId="0" fontId="15" fillId="2" borderId="18" xfId="1" applyFont="1" applyFill="1" applyBorder="1" applyAlignment="1">
      <alignment horizontal="center"/>
    </xf>
    <xf numFmtId="4" fontId="8" fillId="11" borderId="2" xfId="0" applyNumberFormat="1" applyFont="1" applyFill="1" applyBorder="1" applyAlignment="1">
      <alignment horizontal="center"/>
    </xf>
    <xf numFmtId="4" fontId="8" fillId="11" borderId="19" xfId="0" applyNumberFormat="1" applyFont="1" applyFill="1" applyBorder="1" applyAlignment="1">
      <alignment horizontal="center"/>
    </xf>
    <xf numFmtId="4" fontId="8" fillId="11" borderId="20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4" fontId="8" fillId="0" borderId="20" xfId="0" applyNumberFormat="1" applyFont="1" applyBorder="1" applyAlignment="1">
      <alignment horizontal="center"/>
    </xf>
  </cellXfs>
  <cellStyles count="2">
    <cellStyle name="Normální" xfId="0" builtinId="0"/>
    <cellStyle name="normální 2 10" xfId="1" xr:uid="{0A181DBA-3410-4D12-AC44-9008D620D0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AEAC4-8CEC-449D-BBEF-2A161CEDA875}">
  <sheetPr>
    <pageSetUpPr fitToPage="1"/>
  </sheetPr>
  <dimension ref="A1:H42"/>
  <sheetViews>
    <sheetView workbookViewId="0">
      <selection activeCell="J23" sqref="J23"/>
    </sheetView>
  </sheetViews>
  <sheetFormatPr defaultRowHeight="15" x14ac:dyDescent="0.25"/>
  <cols>
    <col min="1" max="1" width="7" customWidth="1"/>
    <col min="2" max="2" width="59.140625" customWidth="1"/>
    <col min="3" max="3" width="23" customWidth="1"/>
    <col min="4" max="4" width="19" customWidth="1"/>
    <col min="5" max="5" width="23.140625" customWidth="1"/>
  </cols>
  <sheetData>
    <row r="1" spans="1:5" ht="21.75" x14ac:dyDescent="0.4">
      <c r="A1" s="105" t="s">
        <v>202</v>
      </c>
      <c r="B1" s="105"/>
      <c r="C1" s="105"/>
    </row>
    <row r="2" spans="1:5" ht="21.75" x14ac:dyDescent="0.4">
      <c r="A2" s="105"/>
      <c r="B2" s="105"/>
      <c r="C2" s="105"/>
    </row>
    <row r="3" spans="1:5" ht="15.75" thickBot="1" x14ac:dyDescent="0.3"/>
    <row r="4" spans="1:5" ht="16.5" thickBot="1" x14ac:dyDescent="0.35">
      <c r="A4" s="1" t="s">
        <v>0</v>
      </c>
      <c r="B4" s="27" t="s">
        <v>1</v>
      </c>
      <c r="C4" s="27" t="s">
        <v>144</v>
      </c>
      <c r="D4" s="133" t="s">
        <v>145</v>
      </c>
      <c r="E4" s="226" t="s">
        <v>107</v>
      </c>
    </row>
    <row r="5" spans="1:5" ht="15.75" x14ac:dyDescent="0.3">
      <c r="A5" s="3">
        <v>501</v>
      </c>
      <c r="B5" s="4" t="s">
        <v>2</v>
      </c>
      <c r="C5" s="211">
        <v>850000</v>
      </c>
      <c r="D5" s="222">
        <v>59500</v>
      </c>
      <c r="E5" s="227">
        <f t="shared" ref="E5:E18" si="0">SUM(C5:D5)</f>
        <v>909500</v>
      </c>
    </row>
    <row r="6" spans="1:5" ht="15.75" x14ac:dyDescent="0.3">
      <c r="A6" s="5">
        <v>511</v>
      </c>
      <c r="B6" s="6" t="s">
        <v>187</v>
      </c>
      <c r="C6" s="212">
        <v>100000</v>
      </c>
      <c r="D6" s="219">
        <v>0</v>
      </c>
      <c r="E6" s="228">
        <f t="shared" si="0"/>
        <v>100000</v>
      </c>
    </row>
    <row r="7" spans="1:5" ht="15.75" x14ac:dyDescent="0.3">
      <c r="A7" s="5">
        <v>512</v>
      </c>
      <c r="B7" s="6" t="s">
        <v>3</v>
      </c>
      <c r="C7" s="212">
        <v>170000</v>
      </c>
      <c r="D7" s="219">
        <v>558000</v>
      </c>
      <c r="E7" s="228">
        <f t="shared" si="0"/>
        <v>728000</v>
      </c>
    </row>
    <row r="8" spans="1:5" ht="15.75" x14ac:dyDescent="0.3">
      <c r="A8" s="5">
        <v>513</v>
      </c>
      <c r="B8" s="6" t="s">
        <v>4</v>
      </c>
      <c r="C8" s="212">
        <v>400000</v>
      </c>
      <c r="D8" s="219">
        <v>0</v>
      </c>
      <c r="E8" s="228">
        <f t="shared" si="0"/>
        <v>400000</v>
      </c>
    </row>
    <row r="9" spans="1:5" ht="15.75" x14ac:dyDescent="0.3">
      <c r="A9" s="5">
        <v>518</v>
      </c>
      <c r="B9" s="6" t="s">
        <v>5</v>
      </c>
      <c r="C9" s="212">
        <v>3831400</v>
      </c>
      <c r="D9" s="219">
        <v>935000</v>
      </c>
      <c r="E9" s="228">
        <f t="shared" si="0"/>
        <v>4766400</v>
      </c>
    </row>
    <row r="10" spans="1:5" ht="15.75" x14ac:dyDescent="0.3">
      <c r="A10" s="5">
        <v>521</v>
      </c>
      <c r="B10" s="6" t="s">
        <v>6</v>
      </c>
      <c r="C10" s="212">
        <v>45050000</v>
      </c>
      <c r="D10" s="219">
        <v>12767660</v>
      </c>
      <c r="E10" s="228">
        <f t="shared" si="0"/>
        <v>57817660</v>
      </c>
    </row>
    <row r="11" spans="1:5" ht="15.75" x14ac:dyDescent="0.3">
      <c r="A11" s="5">
        <v>524</v>
      </c>
      <c r="B11" s="6" t="s">
        <v>7</v>
      </c>
      <c r="C11" s="212">
        <v>14991500</v>
      </c>
      <c r="D11" s="219">
        <v>4353342</v>
      </c>
      <c r="E11" s="228">
        <f t="shared" si="0"/>
        <v>19344842</v>
      </c>
    </row>
    <row r="12" spans="1:5" ht="17.25" customHeight="1" x14ac:dyDescent="0.3">
      <c r="A12" s="5">
        <v>527</v>
      </c>
      <c r="B12" s="6" t="s">
        <v>8</v>
      </c>
      <c r="C12" s="213">
        <v>650000</v>
      </c>
      <c r="D12" s="219">
        <v>0</v>
      </c>
      <c r="E12" s="228">
        <f t="shared" si="0"/>
        <v>650000</v>
      </c>
    </row>
    <row r="13" spans="1:5" ht="17.25" customHeight="1" x14ac:dyDescent="0.3">
      <c r="A13" s="5">
        <v>538</v>
      </c>
      <c r="B13" s="6" t="s">
        <v>203</v>
      </c>
      <c r="C13" s="213">
        <v>5000</v>
      </c>
      <c r="D13" s="219">
        <v>0</v>
      </c>
      <c r="E13" s="228">
        <f t="shared" si="0"/>
        <v>5000</v>
      </c>
    </row>
    <row r="14" spans="1:5" ht="17.25" customHeight="1" x14ac:dyDescent="0.3">
      <c r="A14" s="5">
        <v>542</v>
      </c>
      <c r="B14" s="6" t="s">
        <v>160</v>
      </c>
      <c r="C14" s="213">
        <v>5000</v>
      </c>
      <c r="D14" s="219">
        <v>0</v>
      </c>
      <c r="E14" s="228">
        <f t="shared" si="0"/>
        <v>5000</v>
      </c>
    </row>
    <row r="15" spans="1:5" ht="15.75" x14ac:dyDescent="0.3">
      <c r="A15" s="5">
        <v>545</v>
      </c>
      <c r="B15" s="6" t="s">
        <v>9</v>
      </c>
      <c r="C15" s="212">
        <v>50000</v>
      </c>
      <c r="D15" s="219">
        <v>8597</v>
      </c>
      <c r="E15" s="228">
        <f t="shared" si="0"/>
        <v>58597</v>
      </c>
    </row>
    <row r="16" spans="1:5" ht="15.75" x14ac:dyDescent="0.3">
      <c r="A16" s="5">
        <v>546</v>
      </c>
      <c r="B16" s="6" t="s">
        <v>164</v>
      </c>
      <c r="C16" s="212">
        <v>18000</v>
      </c>
      <c r="D16" s="219">
        <v>0</v>
      </c>
      <c r="E16" s="228">
        <f t="shared" si="0"/>
        <v>18000</v>
      </c>
    </row>
    <row r="17" spans="1:8" ht="15.75" x14ac:dyDescent="0.3">
      <c r="A17" s="5">
        <v>549</v>
      </c>
      <c r="B17" s="6" t="s">
        <v>10</v>
      </c>
      <c r="C17" s="212">
        <v>6730100</v>
      </c>
      <c r="D17" s="219">
        <v>20000</v>
      </c>
      <c r="E17" s="228">
        <f t="shared" si="0"/>
        <v>6750100</v>
      </c>
    </row>
    <row r="18" spans="1:8" ht="16.5" thickBot="1" x14ac:dyDescent="0.35">
      <c r="A18" s="5">
        <v>551</v>
      </c>
      <c r="B18" s="6" t="s">
        <v>20</v>
      </c>
      <c r="C18" s="214">
        <v>6680000</v>
      </c>
      <c r="D18" s="220">
        <v>0</v>
      </c>
      <c r="E18" s="229">
        <f t="shared" si="0"/>
        <v>6680000</v>
      </c>
    </row>
    <row r="19" spans="1:8" ht="16.5" thickBot="1" x14ac:dyDescent="0.35">
      <c r="A19" s="7"/>
      <c r="B19" s="8" t="s">
        <v>11</v>
      </c>
      <c r="C19" s="215">
        <f>SUM(C5:C18)</f>
        <v>79531000</v>
      </c>
      <c r="D19" s="223">
        <f>SUM(D5:D18)</f>
        <v>18702099</v>
      </c>
      <c r="E19" s="224">
        <f>SUM(E5:E18)</f>
        <v>98233099</v>
      </c>
    </row>
    <row r="20" spans="1:8" ht="16.5" thickBot="1" x14ac:dyDescent="0.35">
      <c r="A20" s="9"/>
      <c r="B20" s="10"/>
      <c r="C20" s="216"/>
      <c r="D20" s="145"/>
      <c r="E20" s="145"/>
    </row>
    <row r="21" spans="1:8" ht="15.75" x14ac:dyDescent="0.3">
      <c r="A21" s="11">
        <v>601</v>
      </c>
      <c r="B21" s="12" t="s">
        <v>12</v>
      </c>
      <c r="C21" s="217">
        <v>60100</v>
      </c>
      <c r="D21" s="221">
        <v>0</v>
      </c>
      <c r="E21" s="230">
        <f t="shared" ref="E21:E28" si="1">SUM(C21:D21)</f>
        <v>60100</v>
      </c>
      <c r="F21" s="20"/>
      <c r="G21" s="20"/>
      <c r="H21" s="20"/>
    </row>
    <row r="22" spans="1:8" ht="15.75" x14ac:dyDescent="0.3">
      <c r="A22" s="5">
        <v>602</v>
      </c>
      <c r="B22" s="6" t="s">
        <v>13</v>
      </c>
      <c r="C22" s="212">
        <v>1450423</v>
      </c>
      <c r="D22" s="219">
        <v>0</v>
      </c>
      <c r="E22" s="228">
        <f t="shared" si="1"/>
        <v>1450423</v>
      </c>
      <c r="F22" s="20"/>
      <c r="G22" s="20"/>
      <c r="H22" s="20"/>
    </row>
    <row r="23" spans="1:8" ht="15.75" x14ac:dyDescent="0.3">
      <c r="A23" s="5">
        <v>644</v>
      </c>
      <c r="B23" s="6" t="s">
        <v>14</v>
      </c>
      <c r="C23" s="212">
        <v>4000000</v>
      </c>
      <c r="D23" s="219">
        <v>0</v>
      </c>
      <c r="E23" s="228">
        <f t="shared" si="1"/>
        <v>4000000</v>
      </c>
      <c r="F23" s="20"/>
      <c r="G23" s="20"/>
      <c r="H23" s="20"/>
    </row>
    <row r="24" spans="1:8" ht="15.75" x14ac:dyDescent="0.3">
      <c r="A24" s="5">
        <v>645</v>
      </c>
      <c r="B24" s="6" t="s">
        <v>79</v>
      </c>
      <c r="C24" s="212">
        <v>5000</v>
      </c>
      <c r="D24" s="219">
        <v>0</v>
      </c>
      <c r="E24" s="228">
        <f t="shared" si="1"/>
        <v>5000</v>
      </c>
      <c r="F24" s="20"/>
      <c r="G24" s="20"/>
      <c r="H24" s="20"/>
    </row>
    <row r="25" spans="1:8" ht="15.75" x14ac:dyDescent="0.3">
      <c r="A25" s="5">
        <v>648</v>
      </c>
      <c r="B25" s="6" t="s">
        <v>186</v>
      </c>
      <c r="C25" s="212">
        <v>4000000</v>
      </c>
      <c r="D25" s="219">
        <v>0</v>
      </c>
      <c r="E25" s="228">
        <f t="shared" si="1"/>
        <v>4000000</v>
      </c>
      <c r="F25" s="20"/>
      <c r="G25" s="20"/>
      <c r="H25" s="20"/>
    </row>
    <row r="26" spans="1:8" ht="15.75" x14ac:dyDescent="0.3">
      <c r="A26" s="5">
        <v>649</v>
      </c>
      <c r="B26" s="6" t="s">
        <v>16</v>
      </c>
      <c r="C26" s="212">
        <v>4187000</v>
      </c>
      <c r="D26" s="219">
        <v>0</v>
      </c>
      <c r="E26" s="228">
        <f t="shared" si="1"/>
        <v>4187000</v>
      </c>
      <c r="F26" s="20"/>
      <c r="G26" s="20"/>
      <c r="H26" s="20"/>
    </row>
    <row r="27" spans="1:8" ht="16.5" thickBot="1" x14ac:dyDescent="0.35">
      <c r="A27" s="14">
        <v>691</v>
      </c>
      <c r="B27" s="15" t="s">
        <v>185</v>
      </c>
      <c r="C27" s="218">
        <v>65828477</v>
      </c>
      <c r="D27" s="225">
        <v>18702099</v>
      </c>
      <c r="E27" s="231">
        <f t="shared" si="1"/>
        <v>84530576</v>
      </c>
      <c r="F27" s="20"/>
      <c r="G27" s="20"/>
      <c r="H27" s="20"/>
    </row>
    <row r="28" spans="1:8" ht="16.5" thickBot="1" x14ac:dyDescent="0.35">
      <c r="A28" s="7"/>
      <c r="B28" s="16" t="s">
        <v>17</v>
      </c>
      <c r="C28" s="215">
        <f>SUM(C21:C27)</f>
        <v>79531000</v>
      </c>
      <c r="D28" s="223">
        <f>SUM(D21:D27)</f>
        <v>18702099</v>
      </c>
      <c r="E28" s="224">
        <f t="shared" si="1"/>
        <v>98233099</v>
      </c>
      <c r="F28" s="20"/>
      <c r="G28" s="20"/>
      <c r="H28" s="20"/>
    </row>
    <row r="29" spans="1:8" ht="15.75" x14ac:dyDescent="0.3">
      <c r="A29" s="10"/>
      <c r="B29" s="10"/>
      <c r="C29" s="106"/>
      <c r="D29" s="20"/>
      <c r="E29" s="111"/>
      <c r="F29" s="20"/>
      <c r="G29" s="20"/>
      <c r="H29" s="20"/>
    </row>
    <row r="30" spans="1:8" x14ac:dyDescent="0.25">
      <c r="D30" s="20"/>
      <c r="E30" s="111"/>
      <c r="F30" s="20"/>
      <c r="G30" s="20"/>
      <c r="H30" s="20"/>
    </row>
    <row r="31" spans="1:8" ht="15.75" x14ac:dyDescent="0.3">
      <c r="A31" s="21" t="s">
        <v>204</v>
      </c>
      <c r="B31" s="13"/>
      <c r="C31" s="13"/>
    </row>
    <row r="32" spans="1:8" ht="15.75" x14ac:dyDescent="0.3">
      <c r="A32" s="21" t="s">
        <v>142</v>
      </c>
      <c r="B32" s="13"/>
      <c r="C32" s="13"/>
    </row>
    <row r="33" spans="1:4" ht="15.75" x14ac:dyDescent="0.3">
      <c r="A33" s="21"/>
      <c r="B33" s="13"/>
      <c r="C33" s="13"/>
    </row>
    <row r="34" spans="1:4" ht="15.75" x14ac:dyDescent="0.3">
      <c r="A34" s="21"/>
      <c r="B34" s="13"/>
      <c r="C34" s="13"/>
      <c r="D34" s="19" t="s">
        <v>18</v>
      </c>
    </row>
    <row r="35" spans="1:4" ht="15.75" x14ac:dyDescent="0.3">
      <c r="A35" s="21"/>
      <c r="B35" s="13"/>
      <c r="C35" s="13"/>
      <c r="D35" s="18" t="s">
        <v>19</v>
      </c>
    </row>
    <row r="36" spans="1:4" ht="15.75" x14ac:dyDescent="0.3">
      <c r="A36" s="13"/>
      <c r="B36" s="13"/>
      <c r="C36" s="13"/>
    </row>
    <row r="37" spans="1:4" ht="15.75" x14ac:dyDescent="0.3">
      <c r="A37" s="13"/>
      <c r="B37" s="13"/>
      <c r="C37" s="13"/>
    </row>
    <row r="38" spans="1:4" ht="15.75" x14ac:dyDescent="0.3">
      <c r="C38" s="13"/>
    </row>
    <row r="39" spans="1:4" ht="15.75" x14ac:dyDescent="0.3">
      <c r="A39" s="17"/>
      <c r="B39" s="13"/>
    </row>
    <row r="40" spans="1:4" ht="15.75" x14ac:dyDescent="0.3">
      <c r="A40" s="17"/>
      <c r="B40" s="13"/>
    </row>
    <row r="41" spans="1:4" ht="15.75" x14ac:dyDescent="0.3">
      <c r="A41" s="17"/>
      <c r="B41" s="13"/>
    </row>
    <row r="42" spans="1:4" ht="15.75" x14ac:dyDescent="0.3">
      <c r="A42" s="13"/>
      <c r="B42" s="13"/>
    </row>
  </sheetData>
  <pageMargins left="0.7" right="0.7" top="0.78740157499999996" bottom="0.78740157499999996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0B47B-6BD6-4B6D-8081-D7993E418E1A}">
  <sheetPr>
    <pageSetUpPr fitToPage="1"/>
  </sheetPr>
  <dimension ref="A1:U31"/>
  <sheetViews>
    <sheetView topLeftCell="E1" workbookViewId="0">
      <selection activeCell="C4" sqref="C4:C11"/>
    </sheetView>
  </sheetViews>
  <sheetFormatPr defaultRowHeight="15" x14ac:dyDescent="0.25"/>
  <cols>
    <col min="1" max="1" width="10" customWidth="1"/>
    <col min="2" max="2" width="42.85546875" customWidth="1"/>
    <col min="3" max="3" width="21.5703125" customWidth="1"/>
    <col min="4" max="4" width="63.7109375" customWidth="1"/>
    <col min="5" max="5" width="18.5703125" customWidth="1"/>
    <col min="6" max="6" width="19.5703125" customWidth="1"/>
    <col min="7" max="8" width="12" customWidth="1"/>
    <col min="9" max="9" width="11.7109375" customWidth="1"/>
    <col min="10" max="10" width="12.42578125" customWidth="1"/>
    <col min="11" max="11" width="11.28515625" customWidth="1"/>
    <col min="12" max="12" width="11.7109375" customWidth="1"/>
    <col min="13" max="13" width="12.28515625" customWidth="1"/>
    <col min="14" max="14" width="12.7109375" customWidth="1"/>
    <col min="15" max="15" width="11.85546875" customWidth="1"/>
    <col min="16" max="16" width="14.28515625" customWidth="1"/>
    <col min="17" max="17" width="12" customWidth="1"/>
    <col min="18" max="19" width="12.140625" customWidth="1"/>
    <col min="20" max="20" width="13" customWidth="1"/>
    <col min="21" max="21" width="13.5703125" customWidth="1"/>
  </cols>
  <sheetData>
    <row r="1" spans="1:21" ht="21.75" x14ac:dyDescent="0.4">
      <c r="A1" s="78" t="s">
        <v>199</v>
      </c>
      <c r="B1" s="79"/>
      <c r="C1" s="79"/>
      <c r="D1" s="79"/>
      <c r="E1" s="79"/>
      <c r="F1" s="232" t="s">
        <v>161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17.25" thickBot="1" x14ac:dyDescent="0.35">
      <c r="A2" s="80"/>
      <c r="B2" s="80"/>
      <c r="C2" s="80"/>
      <c r="D2" s="80"/>
      <c r="E2" s="80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36.75" customHeight="1" thickBot="1" x14ac:dyDescent="0.35">
      <c r="A3" s="302" t="s">
        <v>92</v>
      </c>
      <c r="B3" s="303"/>
      <c r="C3" s="98" t="s">
        <v>93</v>
      </c>
      <c r="D3" s="98" t="s">
        <v>140</v>
      </c>
      <c r="E3" s="176"/>
      <c r="F3" s="13"/>
      <c r="G3" s="233" t="s">
        <v>108</v>
      </c>
      <c r="H3" s="234" t="s">
        <v>109</v>
      </c>
      <c r="I3" s="235" t="s">
        <v>110</v>
      </c>
      <c r="J3" s="236" t="s">
        <v>111</v>
      </c>
      <c r="K3" s="237" t="s">
        <v>112</v>
      </c>
      <c r="L3" s="238" t="s">
        <v>113</v>
      </c>
      <c r="M3" s="239" t="s">
        <v>132</v>
      </c>
      <c r="N3" s="240" t="s">
        <v>133</v>
      </c>
      <c r="O3" s="241" t="s">
        <v>135</v>
      </c>
      <c r="P3" s="242" t="s">
        <v>158</v>
      </c>
      <c r="Q3" s="235" t="s">
        <v>159</v>
      </c>
      <c r="R3" s="236" t="s">
        <v>183</v>
      </c>
      <c r="S3" s="243" t="s">
        <v>184</v>
      </c>
      <c r="T3" s="243" t="s">
        <v>201</v>
      </c>
      <c r="U3" s="244" t="s">
        <v>205</v>
      </c>
    </row>
    <row r="4" spans="1:21" ht="30.75" customHeight="1" x14ac:dyDescent="0.35">
      <c r="A4" s="81">
        <v>3220</v>
      </c>
      <c r="B4" s="102" t="s">
        <v>94</v>
      </c>
      <c r="C4" s="99">
        <v>160000</v>
      </c>
      <c r="D4" s="178" t="s">
        <v>95</v>
      </c>
      <c r="E4" s="177"/>
      <c r="F4" s="245" t="s">
        <v>114</v>
      </c>
      <c r="G4" s="246">
        <v>45000</v>
      </c>
      <c r="H4" s="247">
        <v>57000</v>
      </c>
      <c r="I4" s="248">
        <v>80000</v>
      </c>
      <c r="J4" s="249">
        <v>64000</v>
      </c>
      <c r="K4" s="250">
        <v>75000</v>
      </c>
      <c r="L4" s="251">
        <v>78590</v>
      </c>
      <c r="M4" s="252">
        <v>150000</v>
      </c>
      <c r="N4" s="253">
        <v>97955</v>
      </c>
      <c r="O4" s="254">
        <v>150000</v>
      </c>
      <c r="P4" s="255">
        <v>92290</v>
      </c>
      <c r="Q4" s="248">
        <v>150000</v>
      </c>
      <c r="R4" s="249">
        <v>128000</v>
      </c>
      <c r="S4" s="256">
        <v>180000</v>
      </c>
      <c r="T4" s="256">
        <v>126297</v>
      </c>
      <c r="U4" s="257">
        <v>160000</v>
      </c>
    </row>
    <row r="5" spans="1:21" ht="30" customHeight="1" x14ac:dyDescent="0.35">
      <c r="A5" s="82">
        <v>3230</v>
      </c>
      <c r="B5" s="103" t="s">
        <v>96</v>
      </c>
      <c r="C5" s="100">
        <v>300000</v>
      </c>
      <c r="D5" s="179" t="s">
        <v>200</v>
      </c>
      <c r="E5" s="177"/>
      <c r="F5" s="258" t="s">
        <v>115</v>
      </c>
      <c r="G5" s="259">
        <v>70000</v>
      </c>
      <c r="H5" s="260">
        <v>75000</v>
      </c>
      <c r="I5" s="261">
        <v>120000</v>
      </c>
      <c r="J5" s="262">
        <v>111000</v>
      </c>
      <c r="K5" s="263">
        <v>115000</v>
      </c>
      <c r="L5" s="264">
        <v>167410</v>
      </c>
      <c r="M5" s="265">
        <v>200000</v>
      </c>
      <c r="N5" s="266">
        <v>149787</v>
      </c>
      <c r="O5" s="267">
        <v>200000</v>
      </c>
      <c r="P5" s="268">
        <v>177200</v>
      </c>
      <c r="Q5" s="261">
        <v>290000</v>
      </c>
      <c r="R5" s="269">
        <v>299000</v>
      </c>
      <c r="S5" s="270">
        <v>320000</v>
      </c>
      <c r="T5" s="270">
        <v>269823</v>
      </c>
      <c r="U5" s="271">
        <v>300000</v>
      </c>
    </row>
    <row r="6" spans="1:21" ht="30.75" customHeight="1" x14ac:dyDescent="0.35">
      <c r="A6" s="82">
        <v>3240</v>
      </c>
      <c r="B6" s="103" t="s">
        <v>97</v>
      </c>
      <c r="C6" s="100">
        <v>200000</v>
      </c>
      <c r="D6" s="179" t="s">
        <v>98</v>
      </c>
      <c r="E6" s="177"/>
      <c r="F6" s="258" t="s">
        <v>116</v>
      </c>
      <c r="G6" s="259">
        <v>100000</v>
      </c>
      <c r="H6" s="272">
        <v>77500</v>
      </c>
      <c r="I6" s="261">
        <v>130000</v>
      </c>
      <c r="J6" s="262">
        <v>108000</v>
      </c>
      <c r="K6" s="263">
        <v>125000</v>
      </c>
      <c r="L6" s="273">
        <v>121050</v>
      </c>
      <c r="M6" s="265">
        <v>150000</v>
      </c>
      <c r="N6" s="266">
        <v>142628</v>
      </c>
      <c r="O6" s="267">
        <v>160000</v>
      </c>
      <c r="P6" s="268">
        <v>131750</v>
      </c>
      <c r="Q6" s="261">
        <v>200000</v>
      </c>
      <c r="R6" s="262">
        <v>158000</v>
      </c>
      <c r="S6" s="270">
        <v>210000</v>
      </c>
      <c r="T6" s="270">
        <v>171213</v>
      </c>
      <c r="U6" s="271">
        <v>200000</v>
      </c>
    </row>
    <row r="7" spans="1:21" ht="30" customHeight="1" x14ac:dyDescent="0.35">
      <c r="A7" s="82">
        <v>3250</v>
      </c>
      <c r="B7" s="103" t="s">
        <v>99</v>
      </c>
      <c r="C7" s="100">
        <v>250000</v>
      </c>
      <c r="D7" s="179" t="s">
        <v>134</v>
      </c>
      <c r="E7" s="177"/>
      <c r="F7" s="258" t="s">
        <v>106</v>
      </c>
      <c r="G7" s="259"/>
      <c r="H7" s="272">
        <v>114000</v>
      </c>
      <c r="I7" s="261">
        <v>120000</v>
      </c>
      <c r="J7" s="262">
        <v>113000</v>
      </c>
      <c r="K7" s="263">
        <v>120000</v>
      </c>
      <c r="L7" s="264">
        <v>141150</v>
      </c>
      <c r="M7" s="265">
        <v>200000</v>
      </c>
      <c r="N7" s="266">
        <v>149454</v>
      </c>
      <c r="O7" s="267">
        <v>200000</v>
      </c>
      <c r="P7" s="268">
        <v>157560</v>
      </c>
      <c r="Q7" s="261">
        <v>235000</v>
      </c>
      <c r="R7" s="262">
        <v>219000</v>
      </c>
      <c r="S7" s="270">
        <v>250000</v>
      </c>
      <c r="T7" s="270">
        <v>211895</v>
      </c>
      <c r="U7" s="271">
        <v>250000</v>
      </c>
    </row>
    <row r="8" spans="1:21" ht="30" customHeight="1" x14ac:dyDescent="0.35">
      <c r="A8" s="82">
        <v>3310</v>
      </c>
      <c r="B8" s="103" t="s">
        <v>100</v>
      </c>
      <c r="C8" s="100">
        <v>400000</v>
      </c>
      <c r="D8" s="179" t="s">
        <v>101</v>
      </c>
      <c r="E8" s="177"/>
      <c r="F8" s="258" t="s">
        <v>117</v>
      </c>
      <c r="G8" s="259">
        <v>70000</v>
      </c>
      <c r="H8" s="260">
        <v>164000</v>
      </c>
      <c r="I8" s="261">
        <v>250000</v>
      </c>
      <c r="J8" s="269">
        <v>258000</v>
      </c>
      <c r="K8" s="263">
        <v>270000</v>
      </c>
      <c r="L8" s="264">
        <v>335565</v>
      </c>
      <c r="M8" s="265">
        <v>360000</v>
      </c>
      <c r="N8" s="266">
        <v>270754</v>
      </c>
      <c r="O8" s="267">
        <v>340000</v>
      </c>
      <c r="P8" s="268">
        <v>245000</v>
      </c>
      <c r="Q8" s="261">
        <v>375000</v>
      </c>
      <c r="R8" s="262">
        <v>323000</v>
      </c>
      <c r="S8" s="270">
        <v>400000</v>
      </c>
      <c r="T8" s="270">
        <v>364327</v>
      </c>
      <c r="U8" s="271">
        <v>400000</v>
      </c>
    </row>
    <row r="9" spans="1:21" ht="31.5" customHeight="1" x14ac:dyDescent="0.35">
      <c r="A9" s="82">
        <v>3350</v>
      </c>
      <c r="B9" s="103" t="s">
        <v>102</v>
      </c>
      <c r="C9" s="100">
        <v>50000</v>
      </c>
      <c r="D9" s="179" t="s">
        <v>136</v>
      </c>
      <c r="E9" s="177"/>
      <c r="F9" s="258" t="s">
        <v>118</v>
      </c>
      <c r="G9" s="259">
        <v>30000</v>
      </c>
      <c r="H9" s="272">
        <v>26000</v>
      </c>
      <c r="I9" s="261">
        <v>45000</v>
      </c>
      <c r="J9" s="262">
        <v>26600</v>
      </c>
      <c r="K9" s="263">
        <v>35000</v>
      </c>
      <c r="L9" s="273">
        <v>28561</v>
      </c>
      <c r="M9" s="265">
        <v>40000</v>
      </c>
      <c r="N9" s="266">
        <v>25566</v>
      </c>
      <c r="O9" s="267">
        <v>40000</v>
      </c>
      <c r="P9" s="268">
        <v>23000</v>
      </c>
      <c r="Q9" s="261">
        <v>40000</v>
      </c>
      <c r="R9" s="262">
        <v>33000</v>
      </c>
      <c r="S9" s="270">
        <v>50000</v>
      </c>
      <c r="T9" s="270">
        <v>43000</v>
      </c>
      <c r="U9" s="271">
        <v>50000</v>
      </c>
    </row>
    <row r="10" spans="1:21" ht="29.25" customHeight="1" x14ac:dyDescent="0.35">
      <c r="A10" s="82">
        <v>3380</v>
      </c>
      <c r="B10" s="103" t="s">
        <v>103</v>
      </c>
      <c r="C10" s="100">
        <v>240000</v>
      </c>
      <c r="D10" s="179" t="s">
        <v>141</v>
      </c>
      <c r="E10" s="177"/>
      <c r="F10" s="258" t="s">
        <v>119</v>
      </c>
      <c r="G10" s="259">
        <v>120000</v>
      </c>
      <c r="H10" s="272">
        <v>97000</v>
      </c>
      <c r="I10" s="261">
        <v>145000</v>
      </c>
      <c r="J10" s="262">
        <v>113000</v>
      </c>
      <c r="K10" s="263">
        <v>125000</v>
      </c>
      <c r="L10" s="264">
        <v>127080</v>
      </c>
      <c r="M10" s="265">
        <v>160000</v>
      </c>
      <c r="N10" s="266">
        <v>141631</v>
      </c>
      <c r="O10" s="267">
        <v>160000</v>
      </c>
      <c r="P10" s="268">
        <v>155000</v>
      </c>
      <c r="Q10" s="261">
        <v>235000</v>
      </c>
      <c r="R10" s="262">
        <v>181000</v>
      </c>
      <c r="S10" s="270">
        <v>240000</v>
      </c>
      <c r="T10" s="270">
        <v>214237</v>
      </c>
      <c r="U10" s="271">
        <v>240000</v>
      </c>
    </row>
    <row r="11" spans="1:21" ht="30.75" customHeight="1" thickBot="1" x14ac:dyDescent="0.4">
      <c r="A11" s="83">
        <v>3390</v>
      </c>
      <c r="B11" s="104" t="s">
        <v>104</v>
      </c>
      <c r="C11" s="101">
        <v>180000</v>
      </c>
      <c r="D11" s="180" t="s">
        <v>105</v>
      </c>
      <c r="E11" s="177"/>
      <c r="F11" s="274" t="s">
        <v>120</v>
      </c>
      <c r="G11" s="275">
        <v>100000</v>
      </c>
      <c r="H11" s="276">
        <v>114000</v>
      </c>
      <c r="I11" s="277">
        <v>165000</v>
      </c>
      <c r="J11" s="278">
        <v>153000</v>
      </c>
      <c r="K11" s="279">
        <v>165000</v>
      </c>
      <c r="L11" s="280">
        <v>187640</v>
      </c>
      <c r="M11" s="281">
        <v>200000</v>
      </c>
      <c r="N11" s="282">
        <v>145215</v>
      </c>
      <c r="O11" s="283">
        <v>200000</v>
      </c>
      <c r="P11" s="284">
        <v>168500</v>
      </c>
      <c r="Q11" s="277">
        <v>240000</v>
      </c>
      <c r="R11" s="278">
        <v>217000</v>
      </c>
      <c r="S11" s="285">
        <v>220000</v>
      </c>
      <c r="T11" s="285">
        <v>135805</v>
      </c>
      <c r="U11" s="286">
        <v>180000</v>
      </c>
    </row>
    <row r="12" spans="1:21" ht="27" customHeight="1" thickBot="1" x14ac:dyDescent="0.35">
      <c r="F12" s="133" t="s">
        <v>121</v>
      </c>
      <c r="G12" s="287">
        <f t="shared" ref="G12:L12" si="0">SUM(G4:G11)</f>
        <v>535000</v>
      </c>
      <c r="H12" s="288">
        <f t="shared" si="0"/>
        <v>724500</v>
      </c>
      <c r="I12" s="289">
        <f t="shared" si="0"/>
        <v>1055000</v>
      </c>
      <c r="J12" s="290">
        <f t="shared" si="0"/>
        <v>946600</v>
      </c>
      <c r="K12" s="291">
        <f t="shared" si="0"/>
        <v>1030000</v>
      </c>
      <c r="L12" s="292">
        <f t="shared" si="0"/>
        <v>1187046</v>
      </c>
      <c r="M12" s="293">
        <f t="shared" ref="M12:T12" si="1">SUM(M4:M11)</f>
        <v>1460000</v>
      </c>
      <c r="N12" s="294">
        <f t="shared" si="1"/>
        <v>1122990</v>
      </c>
      <c r="O12" s="295">
        <f t="shared" si="1"/>
        <v>1450000</v>
      </c>
      <c r="P12" s="296">
        <f t="shared" si="1"/>
        <v>1150300</v>
      </c>
      <c r="Q12" s="289">
        <f t="shared" si="1"/>
        <v>1765000</v>
      </c>
      <c r="R12" s="290">
        <f t="shared" si="1"/>
        <v>1558000</v>
      </c>
      <c r="S12" s="297">
        <f t="shared" ref="S12:U12" si="2">SUM(S4:S11)</f>
        <v>1870000</v>
      </c>
      <c r="T12" s="297">
        <f t="shared" si="1"/>
        <v>1536597</v>
      </c>
      <c r="U12" s="298">
        <f t="shared" si="2"/>
        <v>1780000</v>
      </c>
    </row>
    <row r="17" spans="4:5" ht="33.75" customHeight="1" x14ac:dyDescent="0.25"/>
    <row r="18" spans="4:5" ht="21" customHeight="1" x14ac:dyDescent="0.25"/>
    <row r="19" spans="4:5" ht="21" customHeight="1" x14ac:dyDescent="0.25"/>
    <row r="20" spans="4:5" ht="22.5" customHeight="1" x14ac:dyDescent="0.25"/>
    <row r="21" spans="4:5" ht="24" customHeight="1" x14ac:dyDescent="0.25"/>
    <row r="22" spans="4:5" ht="31.5" customHeight="1" x14ac:dyDescent="0.25"/>
    <row r="23" spans="4:5" ht="21.75" customHeight="1" x14ac:dyDescent="0.25"/>
    <row r="24" spans="4:5" ht="23.25" customHeight="1" x14ac:dyDescent="0.25"/>
    <row r="25" spans="4:5" ht="22.5" customHeight="1" x14ac:dyDescent="0.25"/>
    <row r="26" spans="4:5" ht="21.75" customHeight="1" x14ac:dyDescent="0.25"/>
    <row r="27" spans="4:5" ht="21" customHeight="1" x14ac:dyDescent="0.25"/>
    <row r="28" spans="4:5" ht="21.75" customHeight="1" x14ac:dyDescent="0.25"/>
    <row r="29" spans="4:5" ht="21" customHeight="1" x14ac:dyDescent="0.25">
      <c r="D29" s="84"/>
      <c r="E29" s="84"/>
    </row>
    <row r="30" spans="4:5" ht="21.75" customHeight="1" x14ac:dyDescent="0.25"/>
    <row r="31" spans="4:5" ht="27" customHeight="1" x14ac:dyDescent="0.25"/>
  </sheetData>
  <mergeCells count="1">
    <mergeCell ref="A3:B3"/>
  </mergeCells>
  <pageMargins left="0.7" right="0.7" top="0.78740157499999996" bottom="0.78740157499999996" header="0.3" footer="0.3"/>
  <pageSetup paperSize="9" scale="3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0AF93-9FF5-4D5A-B198-C847E6DDE363}">
  <dimension ref="A1"/>
  <sheetViews>
    <sheetView workbookViewId="0">
      <selection activeCell="J29" sqref="J29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5E352-1503-47E2-9CF3-315635FAF681}">
  <sheetPr>
    <pageSetUpPr fitToPage="1"/>
  </sheetPr>
  <dimension ref="A1:I143"/>
  <sheetViews>
    <sheetView tabSelected="1" topLeftCell="A118" workbookViewId="0">
      <selection activeCell="I143" sqref="I143"/>
    </sheetView>
  </sheetViews>
  <sheetFormatPr defaultRowHeight="15.75" x14ac:dyDescent="0.3"/>
  <cols>
    <col min="1" max="1" width="13.7109375" customWidth="1"/>
    <col min="2" max="2" width="59" customWidth="1"/>
    <col min="3" max="3" width="23.7109375" customWidth="1"/>
    <col min="4" max="4" width="21.5703125" customWidth="1"/>
    <col min="5" max="5" width="24.140625" customWidth="1"/>
    <col min="6" max="6" width="17.5703125" customWidth="1"/>
    <col min="7" max="7" width="18.85546875" style="182" customWidth="1"/>
    <col min="8" max="8" width="23.140625" style="22" customWidth="1"/>
    <col min="9" max="9" width="18.5703125" customWidth="1"/>
    <col min="10" max="10" width="15.28515625" customWidth="1"/>
    <col min="11" max="11" width="14.42578125" customWidth="1"/>
    <col min="12" max="12" width="14.85546875" customWidth="1"/>
    <col min="13" max="13" width="15.85546875" customWidth="1"/>
    <col min="14" max="14" width="14.5703125" customWidth="1"/>
    <col min="15" max="15" width="16.42578125" customWidth="1"/>
  </cols>
  <sheetData>
    <row r="1" spans="1:9" ht="21.75" x14ac:dyDescent="0.4">
      <c r="A1" s="105" t="s">
        <v>190</v>
      </c>
      <c r="B1" s="105"/>
      <c r="C1" s="105"/>
      <c r="D1" s="105"/>
      <c r="E1" s="22"/>
      <c r="F1" s="22"/>
      <c r="G1" s="181"/>
    </row>
    <row r="2" spans="1:9" ht="21.75" customHeight="1" thickBot="1" x14ac:dyDescent="0.45">
      <c r="A2" s="23"/>
      <c r="B2" s="23"/>
      <c r="C2" s="23"/>
      <c r="D2" s="23"/>
      <c r="E2" s="299"/>
      <c r="F2" s="299"/>
      <c r="G2" s="300"/>
      <c r="H2" s="301"/>
      <c r="I2" s="299"/>
    </row>
    <row r="3" spans="1:9" ht="21.75" customHeight="1" thickBot="1" x14ac:dyDescent="0.35">
      <c r="A3" s="24"/>
      <c r="B3" s="24"/>
      <c r="C3" s="307" t="s">
        <v>188</v>
      </c>
      <c r="D3" s="308"/>
      <c r="E3" s="304" t="s">
        <v>189</v>
      </c>
      <c r="F3" s="305"/>
      <c r="G3" s="306"/>
      <c r="H3" s="309" t="s">
        <v>198</v>
      </c>
      <c r="I3" s="310"/>
    </row>
    <row r="4" spans="1:9" ht="16.5" thickBot="1" x14ac:dyDescent="0.35">
      <c r="A4" s="1" t="s">
        <v>0</v>
      </c>
      <c r="B4" s="27" t="s">
        <v>1</v>
      </c>
      <c r="C4" s="152" t="s">
        <v>144</v>
      </c>
      <c r="D4" s="153" t="s">
        <v>145</v>
      </c>
      <c r="E4" s="166" t="s">
        <v>144</v>
      </c>
      <c r="F4" s="167" t="s">
        <v>145</v>
      </c>
      <c r="G4" s="183" t="s">
        <v>22</v>
      </c>
      <c r="H4" s="25" t="s">
        <v>144</v>
      </c>
      <c r="I4" s="26" t="s">
        <v>145</v>
      </c>
    </row>
    <row r="5" spans="1:9" x14ac:dyDescent="0.3">
      <c r="A5" s="28">
        <v>501003</v>
      </c>
      <c r="B5" s="4" t="s">
        <v>23</v>
      </c>
      <c r="C5" s="136">
        <v>101390.69</v>
      </c>
      <c r="D5" s="29"/>
      <c r="E5" s="168">
        <v>100000</v>
      </c>
      <c r="F5" s="168"/>
      <c r="G5" s="184">
        <f t="shared" ref="G5:G34" si="0">SUM(E5:F5)</f>
        <v>100000</v>
      </c>
      <c r="H5" s="118">
        <v>19720.47</v>
      </c>
      <c r="I5" s="151"/>
    </row>
    <row r="6" spans="1:9" x14ac:dyDescent="0.3">
      <c r="A6" s="28">
        <v>501004</v>
      </c>
      <c r="B6" s="4" t="s">
        <v>24</v>
      </c>
      <c r="C6" s="136">
        <v>5172.3</v>
      </c>
      <c r="D6" s="29"/>
      <c r="E6" s="168">
        <v>10000</v>
      </c>
      <c r="F6" s="168"/>
      <c r="G6" s="185">
        <f t="shared" si="0"/>
        <v>10000</v>
      </c>
      <c r="H6" s="120">
        <v>2205.6</v>
      </c>
      <c r="I6" s="160"/>
    </row>
    <row r="7" spans="1:9" x14ac:dyDescent="0.3">
      <c r="A7" s="28">
        <v>501005</v>
      </c>
      <c r="B7" s="4" t="s">
        <v>25</v>
      </c>
      <c r="C7" s="136"/>
      <c r="D7" s="29"/>
      <c r="E7" s="168">
        <v>10000</v>
      </c>
      <c r="F7" s="168"/>
      <c r="G7" s="185">
        <f t="shared" si="0"/>
        <v>10000</v>
      </c>
      <c r="H7" s="119"/>
      <c r="I7" s="160"/>
    </row>
    <row r="8" spans="1:9" x14ac:dyDescent="0.3">
      <c r="A8" s="28">
        <v>501006</v>
      </c>
      <c r="B8" s="4" t="s">
        <v>26</v>
      </c>
      <c r="C8" s="136">
        <v>41615.769999999997</v>
      </c>
      <c r="D8" s="29">
        <v>56430.8</v>
      </c>
      <c r="E8" s="168">
        <v>50000</v>
      </c>
      <c r="F8" s="168">
        <v>50000</v>
      </c>
      <c r="G8" s="185">
        <f t="shared" si="0"/>
        <v>100000</v>
      </c>
      <c r="H8" s="120">
        <v>12598.73</v>
      </c>
      <c r="I8" s="160">
        <v>1570</v>
      </c>
    </row>
    <row r="9" spans="1:9" x14ac:dyDescent="0.3">
      <c r="A9" s="28">
        <v>501008</v>
      </c>
      <c r="B9" s="4" t="s">
        <v>27</v>
      </c>
      <c r="C9" s="136">
        <v>479705.7</v>
      </c>
      <c r="D9" s="29">
        <v>3657</v>
      </c>
      <c r="E9" s="168">
        <v>200000</v>
      </c>
      <c r="F9" s="168">
        <v>9500</v>
      </c>
      <c r="G9" s="185">
        <f t="shared" si="0"/>
        <v>209500</v>
      </c>
      <c r="H9" s="120">
        <v>13622</v>
      </c>
      <c r="I9" s="160"/>
    </row>
    <row r="10" spans="1:9" x14ac:dyDescent="0.3">
      <c r="A10" s="28">
        <v>501009</v>
      </c>
      <c r="B10" s="4" t="s">
        <v>28</v>
      </c>
      <c r="C10" s="136"/>
      <c r="D10" s="29"/>
      <c r="E10" s="168"/>
      <c r="F10" s="168"/>
      <c r="G10" s="185">
        <f t="shared" si="0"/>
        <v>0</v>
      </c>
      <c r="H10" s="119">
        <v>7725.1</v>
      </c>
      <c r="I10" s="160"/>
    </row>
    <row r="11" spans="1:9" x14ac:dyDescent="0.3">
      <c r="A11" s="28">
        <v>501015</v>
      </c>
      <c r="B11" s="4" t="s">
        <v>29</v>
      </c>
      <c r="C11" s="136">
        <v>73606.12</v>
      </c>
      <c r="D11" s="29"/>
      <c r="E11" s="168">
        <v>250000</v>
      </c>
      <c r="F11" s="168"/>
      <c r="G11" s="185">
        <f t="shared" si="0"/>
        <v>250000</v>
      </c>
      <c r="H11" s="120">
        <v>230618.13</v>
      </c>
      <c r="I11" s="160"/>
    </row>
    <row r="12" spans="1:9" x14ac:dyDescent="0.3">
      <c r="A12" s="28">
        <v>501099</v>
      </c>
      <c r="B12" s="4" t="s">
        <v>170</v>
      </c>
      <c r="C12" s="136">
        <v>221372.95</v>
      </c>
      <c r="D12" s="29"/>
      <c r="E12" s="168">
        <v>150000</v>
      </c>
      <c r="F12" s="168"/>
      <c r="G12" s="185">
        <f t="shared" si="0"/>
        <v>150000</v>
      </c>
      <c r="H12" s="119">
        <v>9155.9</v>
      </c>
      <c r="I12" s="160"/>
    </row>
    <row r="13" spans="1:9" x14ac:dyDescent="0.3">
      <c r="A13" s="28">
        <v>501103</v>
      </c>
      <c r="B13" s="4" t="s">
        <v>143</v>
      </c>
      <c r="C13" s="136"/>
      <c r="D13" s="29"/>
      <c r="E13" s="168"/>
      <c r="F13" s="168"/>
      <c r="G13" s="185"/>
      <c r="H13" s="119"/>
      <c r="I13" s="160"/>
    </row>
    <row r="14" spans="1:9" ht="16.5" thickBot="1" x14ac:dyDescent="0.35">
      <c r="A14" s="33">
        <v>501199</v>
      </c>
      <c r="B14" s="34" t="s">
        <v>169</v>
      </c>
      <c r="C14" s="137">
        <v>173062.9</v>
      </c>
      <c r="D14" s="35"/>
      <c r="E14" s="169">
        <v>80000</v>
      </c>
      <c r="F14" s="169"/>
      <c r="G14" s="186">
        <f t="shared" si="0"/>
        <v>80000</v>
      </c>
      <c r="H14" s="161">
        <v>3886.96</v>
      </c>
      <c r="I14" s="162"/>
    </row>
    <row r="15" spans="1:9" ht="16.5" thickBot="1" x14ac:dyDescent="0.35">
      <c r="A15" s="36">
        <v>501</v>
      </c>
      <c r="B15" s="37" t="s">
        <v>30</v>
      </c>
      <c r="C15" s="68">
        <f>SUM(C5:C14)</f>
        <v>1095926.43</v>
      </c>
      <c r="D15" s="38">
        <f>SUM(D5:D14)</f>
        <v>60087.8</v>
      </c>
      <c r="E15" s="68">
        <f>SUM(E5:E14)</f>
        <v>850000</v>
      </c>
      <c r="F15" s="68">
        <f>SUM(F8:F14)</f>
        <v>59500</v>
      </c>
      <c r="G15" s="187">
        <f t="shared" si="0"/>
        <v>909500</v>
      </c>
      <c r="H15" s="115">
        <f>SUM(H5:H14)</f>
        <v>299532.89000000007</v>
      </c>
      <c r="I15" s="69">
        <f>SUM(I5:I14)</f>
        <v>1570</v>
      </c>
    </row>
    <row r="16" spans="1:9" x14ac:dyDescent="0.3">
      <c r="A16" s="39">
        <v>511002</v>
      </c>
      <c r="B16" s="12" t="s">
        <v>31</v>
      </c>
      <c r="C16" s="139"/>
      <c r="D16" s="40"/>
      <c r="E16" s="170"/>
      <c r="F16" s="170"/>
      <c r="G16" s="188">
        <f t="shared" si="0"/>
        <v>0</v>
      </c>
      <c r="H16" s="141"/>
      <c r="I16" s="163"/>
    </row>
    <row r="17" spans="1:9" x14ac:dyDescent="0.3">
      <c r="A17" s="31">
        <v>511004</v>
      </c>
      <c r="B17" s="6" t="s">
        <v>168</v>
      </c>
      <c r="C17" s="134">
        <v>50778.9</v>
      </c>
      <c r="D17" s="32"/>
      <c r="E17" s="168">
        <v>50000</v>
      </c>
      <c r="F17" s="168"/>
      <c r="G17" s="185">
        <f t="shared" si="0"/>
        <v>50000</v>
      </c>
      <c r="H17" s="127">
        <v>1998</v>
      </c>
      <c r="I17" s="160"/>
    </row>
    <row r="18" spans="1:9" x14ac:dyDescent="0.3">
      <c r="A18" s="31">
        <v>511099</v>
      </c>
      <c r="B18" s="6" t="s">
        <v>167</v>
      </c>
      <c r="C18" s="134">
        <v>30249.74</v>
      </c>
      <c r="D18" s="32"/>
      <c r="E18" s="168">
        <v>50000</v>
      </c>
      <c r="F18" s="168"/>
      <c r="G18" s="185">
        <f t="shared" si="0"/>
        <v>50000</v>
      </c>
      <c r="H18" s="143"/>
      <c r="I18" s="160"/>
    </row>
    <row r="19" spans="1:9" ht="16.5" thickBot="1" x14ac:dyDescent="0.35">
      <c r="A19" s="33">
        <v>511199</v>
      </c>
      <c r="B19" s="34" t="s">
        <v>166</v>
      </c>
      <c r="C19" s="137"/>
      <c r="D19" s="35"/>
      <c r="E19" s="171"/>
      <c r="F19" s="171"/>
      <c r="G19" s="189"/>
      <c r="H19" s="145"/>
      <c r="I19" s="162"/>
    </row>
    <row r="20" spans="1:9" ht="16.5" thickBot="1" x14ac:dyDescent="0.35">
      <c r="A20" s="36">
        <v>511</v>
      </c>
      <c r="B20" s="37" t="s">
        <v>32</v>
      </c>
      <c r="C20" s="68">
        <f>SUM(C16:C19)</f>
        <v>81028.639999999999</v>
      </c>
      <c r="D20" s="38">
        <f>SUM(D16:D18)</f>
        <v>0</v>
      </c>
      <c r="E20" s="68">
        <f>SUM(E16:E18)</f>
        <v>100000</v>
      </c>
      <c r="F20" s="68">
        <v>0</v>
      </c>
      <c r="G20" s="187">
        <f t="shared" si="0"/>
        <v>100000</v>
      </c>
      <c r="H20" s="115">
        <f>SUM(H16:H18)</f>
        <v>1998</v>
      </c>
      <c r="I20" s="69">
        <v>0</v>
      </c>
    </row>
    <row r="21" spans="1:9" x14ac:dyDescent="0.3">
      <c r="A21" s="39">
        <v>512001</v>
      </c>
      <c r="B21" s="12" t="s">
        <v>33</v>
      </c>
      <c r="C21" s="139">
        <v>22964.94</v>
      </c>
      <c r="D21" s="40">
        <v>400852.17</v>
      </c>
      <c r="E21" s="170">
        <v>50000</v>
      </c>
      <c r="F21" s="170">
        <v>468000</v>
      </c>
      <c r="G21" s="188">
        <f t="shared" si="0"/>
        <v>518000</v>
      </c>
      <c r="H21" s="141"/>
      <c r="I21" s="163">
        <v>51719</v>
      </c>
    </row>
    <row r="22" spans="1:9" x14ac:dyDescent="0.3">
      <c r="A22" s="28">
        <v>512002</v>
      </c>
      <c r="B22" s="4" t="s">
        <v>34</v>
      </c>
      <c r="C22" s="136">
        <v>115878</v>
      </c>
      <c r="D22" s="29">
        <v>22158</v>
      </c>
      <c r="E22" s="168">
        <v>100000</v>
      </c>
      <c r="F22" s="168">
        <v>90000</v>
      </c>
      <c r="G22" s="185">
        <f t="shared" si="0"/>
        <v>190000</v>
      </c>
      <c r="H22" s="142">
        <v>31299</v>
      </c>
      <c r="I22" s="160">
        <v>6162</v>
      </c>
    </row>
    <row r="23" spans="1:9" x14ac:dyDescent="0.3">
      <c r="A23" s="28">
        <v>512003</v>
      </c>
      <c r="B23" s="4" t="s">
        <v>171</v>
      </c>
      <c r="C23" s="136">
        <v>19198</v>
      </c>
      <c r="D23" s="29"/>
      <c r="E23" s="168">
        <v>20000</v>
      </c>
      <c r="F23" s="168"/>
      <c r="G23" s="185">
        <f t="shared" si="0"/>
        <v>20000</v>
      </c>
      <c r="H23" s="142"/>
      <c r="I23" s="160"/>
    </row>
    <row r="24" spans="1:9" x14ac:dyDescent="0.3">
      <c r="A24" s="28">
        <v>512005</v>
      </c>
      <c r="B24" s="4" t="s">
        <v>191</v>
      </c>
      <c r="C24" s="136">
        <v>866.19</v>
      </c>
      <c r="D24" s="29">
        <v>2798</v>
      </c>
      <c r="E24" s="169"/>
      <c r="F24" s="169"/>
      <c r="G24" s="186"/>
      <c r="H24" s="30"/>
      <c r="I24" s="162"/>
    </row>
    <row r="25" spans="1:9" ht="16.5" thickBot="1" x14ac:dyDescent="0.35">
      <c r="A25" s="31">
        <v>512006</v>
      </c>
      <c r="B25" s="6" t="s">
        <v>35</v>
      </c>
      <c r="C25" s="134"/>
      <c r="D25" s="44"/>
      <c r="E25" s="169"/>
      <c r="F25" s="169"/>
      <c r="G25" s="186">
        <f t="shared" si="0"/>
        <v>0</v>
      </c>
      <c r="H25" s="144"/>
      <c r="I25" s="162"/>
    </row>
    <row r="26" spans="1:9" ht="16.5" thickBot="1" x14ac:dyDescent="0.35">
      <c r="A26" s="36">
        <v>512</v>
      </c>
      <c r="B26" s="37" t="s">
        <v>3</v>
      </c>
      <c r="C26" s="68">
        <f>SUM(C21:C25)</f>
        <v>158907.13</v>
      </c>
      <c r="D26" s="38">
        <f>SUM(D21:D25)</f>
        <v>425808.17</v>
      </c>
      <c r="E26" s="68">
        <f>SUM(E21:E25)</f>
        <v>170000</v>
      </c>
      <c r="F26" s="68">
        <f>SUM(F21:F25)</f>
        <v>558000</v>
      </c>
      <c r="G26" s="187">
        <f t="shared" si="0"/>
        <v>728000</v>
      </c>
      <c r="H26" s="115">
        <f>SUM(H21:H25)</f>
        <v>31299</v>
      </c>
      <c r="I26" s="69">
        <f>SUM(I21:I25)</f>
        <v>57881</v>
      </c>
    </row>
    <row r="27" spans="1:9" ht="16.5" thickBot="1" x14ac:dyDescent="0.35">
      <c r="A27" s="36">
        <v>513</v>
      </c>
      <c r="B27" s="37" t="s">
        <v>36</v>
      </c>
      <c r="C27" s="68">
        <v>343861.23</v>
      </c>
      <c r="D27" s="38">
        <v>0</v>
      </c>
      <c r="E27" s="68">
        <v>400000</v>
      </c>
      <c r="F27" s="68">
        <v>0</v>
      </c>
      <c r="G27" s="187">
        <f>SUM(E27:F27)</f>
        <v>400000</v>
      </c>
      <c r="H27" s="70">
        <v>107721.63</v>
      </c>
      <c r="I27" s="69">
        <v>0</v>
      </c>
    </row>
    <row r="28" spans="1:9" x14ac:dyDescent="0.3">
      <c r="A28" s="39">
        <v>518002</v>
      </c>
      <c r="B28" s="12" t="s">
        <v>37</v>
      </c>
      <c r="C28" s="139">
        <v>153330.9</v>
      </c>
      <c r="D28" s="40"/>
      <c r="E28" s="170">
        <v>170000</v>
      </c>
      <c r="F28" s="170"/>
      <c r="G28" s="188">
        <f t="shared" si="0"/>
        <v>170000</v>
      </c>
      <c r="H28" s="143">
        <v>16819.3</v>
      </c>
      <c r="I28" s="163"/>
    </row>
    <row r="29" spans="1:9" x14ac:dyDescent="0.3">
      <c r="A29" s="31">
        <v>518003</v>
      </c>
      <c r="B29" s="6" t="s">
        <v>38</v>
      </c>
      <c r="C29" s="134">
        <v>32683.15</v>
      </c>
      <c r="D29" s="32"/>
      <c r="E29" s="168">
        <v>50000</v>
      </c>
      <c r="F29" s="168"/>
      <c r="G29" s="185">
        <f t="shared" si="0"/>
        <v>50000</v>
      </c>
      <c r="H29" s="142">
        <v>9154.08</v>
      </c>
      <c r="I29" s="160"/>
    </row>
    <row r="30" spans="1:9" x14ac:dyDescent="0.3">
      <c r="A30" s="31">
        <v>518004</v>
      </c>
      <c r="B30" s="6" t="s">
        <v>39</v>
      </c>
      <c r="C30" s="134">
        <v>49337</v>
      </c>
      <c r="D30" s="32">
        <v>59126.71</v>
      </c>
      <c r="E30" s="168">
        <v>51400</v>
      </c>
      <c r="F30" s="168">
        <v>70000</v>
      </c>
      <c r="G30" s="185">
        <f t="shared" si="0"/>
        <v>121400</v>
      </c>
      <c r="H30" s="142">
        <v>10025</v>
      </c>
      <c r="I30" s="160">
        <v>5000</v>
      </c>
    </row>
    <row r="31" spans="1:9" x14ac:dyDescent="0.3">
      <c r="A31" s="31">
        <v>518005</v>
      </c>
      <c r="B31" s="6" t="s">
        <v>40</v>
      </c>
      <c r="C31" s="134">
        <v>286629.3</v>
      </c>
      <c r="D31" s="32"/>
      <c r="E31" s="168">
        <v>300000</v>
      </c>
      <c r="F31" s="168"/>
      <c r="G31" s="185">
        <f t="shared" si="0"/>
        <v>300000</v>
      </c>
      <c r="H31" s="142">
        <v>134877.63</v>
      </c>
      <c r="I31" s="160"/>
    </row>
    <row r="32" spans="1:9" x14ac:dyDescent="0.3">
      <c r="A32" s="31">
        <v>518006</v>
      </c>
      <c r="B32" s="6" t="s">
        <v>41</v>
      </c>
      <c r="C32" s="134">
        <v>1486400</v>
      </c>
      <c r="D32" s="32"/>
      <c r="E32" s="168">
        <v>1600000</v>
      </c>
      <c r="F32" s="168"/>
      <c r="G32" s="185">
        <f t="shared" si="0"/>
        <v>1600000</v>
      </c>
      <c r="H32" s="142">
        <v>425650</v>
      </c>
      <c r="I32" s="160"/>
    </row>
    <row r="33" spans="1:9" x14ac:dyDescent="0.3">
      <c r="A33" s="31">
        <v>518007</v>
      </c>
      <c r="B33" s="6" t="s">
        <v>42</v>
      </c>
      <c r="C33" s="134">
        <v>360612.46</v>
      </c>
      <c r="D33" s="32"/>
      <c r="E33" s="168">
        <v>400000</v>
      </c>
      <c r="F33" s="168"/>
      <c r="G33" s="185">
        <f t="shared" si="0"/>
        <v>400000</v>
      </c>
      <c r="H33" s="142">
        <v>123195.94</v>
      </c>
      <c r="I33" s="160"/>
    </row>
    <row r="34" spans="1:9" x14ac:dyDescent="0.3">
      <c r="A34" s="31">
        <v>518008</v>
      </c>
      <c r="B34" s="6" t="s">
        <v>43</v>
      </c>
      <c r="C34" s="134">
        <v>83977.56</v>
      </c>
      <c r="D34" s="32">
        <v>39947.1</v>
      </c>
      <c r="E34" s="168">
        <v>80000</v>
      </c>
      <c r="F34" s="168">
        <v>40000</v>
      </c>
      <c r="G34" s="185">
        <f t="shared" si="0"/>
        <v>120000</v>
      </c>
      <c r="H34" s="142">
        <v>4995.25</v>
      </c>
      <c r="I34" s="160">
        <v>54777.83</v>
      </c>
    </row>
    <row r="35" spans="1:9" x14ac:dyDescent="0.3">
      <c r="A35" s="31">
        <v>518009</v>
      </c>
      <c r="B35" s="6" t="s">
        <v>44</v>
      </c>
      <c r="C35" s="134">
        <v>182492.89</v>
      </c>
      <c r="D35" s="32">
        <v>240856.68</v>
      </c>
      <c r="E35" s="168">
        <v>300000</v>
      </c>
      <c r="F35" s="168">
        <v>320000</v>
      </c>
      <c r="G35" s="185">
        <f t="shared" ref="G35:G46" si="1">SUM(E35:F35)</f>
        <v>620000</v>
      </c>
      <c r="H35" s="142">
        <v>248142.25</v>
      </c>
      <c r="I35" s="160"/>
    </row>
    <row r="36" spans="1:9" x14ac:dyDescent="0.3">
      <c r="A36" s="31">
        <v>518015</v>
      </c>
      <c r="B36" s="6" t="s">
        <v>45</v>
      </c>
      <c r="C36" s="134">
        <v>171000</v>
      </c>
      <c r="D36" s="32"/>
      <c r="E36" s="168">
        <v>200000</v>
      </c>
      <c r="F36" s="168"/>
      <c r="G36" s="185">
        <f t="shared" si="1"/>
        <v>200000</v>
      </c>
      <c r="H36" s="142">
        <v>145500</v>
      </c>
      <c r="I36" s="160"/>
    </row>
    <row r="37" spans="1:9" x14ac:dyDescent="0.3">
      <c r="A37" s="28">
        <v>518067</v>
      </c>
      <c r="B37" s="4" t="s">
        <v>46</v>
      </c>
      <c r="C37" s="136">
        <v>20456.099999999999</v>
      </c>
      <c r="D37" s="29">
        <v>2588.1799999999998</v>
      </c>
      <c r="E37" s="168">
        <v>30000</v>
      </c>
      <c r="F37" s="168">
        <v>10000</v>
      </c>
      <c r="G37" s="185">
        <f t="shared" si="1"/>
        <v>40000</v>
      </c>
      <c r="H37" s="142">
        <v>11560</v>
      </c>
      <c r="I37" s="160">
        <v>3355</v>
      </c>
    </row>
    <row r="38" spans="1:9" x14ac:dyDescent="0.3">
      <c r="A38" s="28">
        <v>518068</v>
      </c>
      <c r="B38" s="6" t="s">
        <v>173</v>
      </c>
      <c r="C38" s="134"/>
      <c r="D38" s="44">
        <v>43519.49</v>
      </c>
      <c r="E38" s="169">
        <v>30000</v>
      </c>
      <c r="F38" s="169">
        <v>45000</v>
      </c>
      <c r="G38" s="186">
        <f t="shared" si="1"/>
        <v>75000</v>
      </c>
      <c r="H38" s="142"/>
      <c r="I38" s="160"/>
    </row>
    <row r="39" spans="1:9" x14ac:dyDescent="0.3">
      <c r="A39" s="31">
        <v>518074</v>
      </c>
      <c r="B39" s="6" t="s">
        <v>47</v>
      </c>
      <c r="C39" s="134">
        <v>1477666.57</v>
      </c>
      <c r="D39" s="32"/>
      <c r="E39" s="168">
        <v>1800000</v>
      </c>
      <c r="F39" s="168"/>
      <c r="G39" s="185">
        <f t="shared" si="1"/>
        <v>1800000</v>
      </c>
      <c r="H39" s="142">
        <v>644712.75</v>
      </c>
      <c r="I39" s="160"/>
    </row>
    <row r="40" spans="1:9" x14ac:dyDescent="0.3">
      <c r="A40" s="31">
        <v>518075</v>
      </c>
      <c r="B40" s="6" t="s">
        <v>172</v>
      </c>
      <c r="C40" s="134">
        <v>224971.18</v>
      </c>
      <c r="D40" s="32"/>
      <c r="E40" s="168">
        <v>50000</v>
      </c>
      <c r="F40" s="168"/>
      <c r="G40" s="185">
        <f>SUM(E40:F40)</f>
        <v>50000</v>
      </c>
      <c r="H40" s="142">
        <v>8107.59</v>
      </c>
      <c r="I40" s="160"/>
    </row>
    <row r="41" spans="1:9" x14ac:dyDescent="0.3">
      <c r="A41" s="31">
        <v>518076</v>
      </c>
      <c r="B41" s="6" t="s">
        <v>192</v>
      </c>
      <c r="C41" s="134">
        <v>27000</v>
      </c>
      <c r="D41" s="32"/>
      <c r="E41" s="168">
        <v>50000</v>
      </c>
      <c r="F41" s="168"/>
      <c r="G41" s="185">
        <f>SUM(E41:F41)</f>
        <v>50000</v>
      </c>
      <c r="H41" s="142"/>
      <c r="I41" s="160"/>
    </row>
    <row r="42" spans="1:9" x14ac:dyDescent="0.3">
      <c r="A42" s="31">
        <v>518077</v>
      </c>
      <c r="B42" s="6" t="s">
        <v>146</v>
      </c>
      <c r="C42" s="134">
        <v>-2768852.39</v>
      </c>
      <c r="D42" s="32"/>
      <c r="E42" s="168">
        <v>-2700000</v>
      </c>
      <c r="F42" s="168"/>
      <c r="G42" s="185">
        <f t="shared" si="1"/>
        <v>-2700000</v>
      </c>
      <c r="H42" s="142">
        <v>-40537.949999999997</v>
      </c>
      <c r="I42" s="160"/>
    </row>
    <row r="43" spans="1:9" x14ac:dyDescent="0.3">
      <c r="A43" s="31">
        <v>518078</v>
      </c>
      <c r="B43" s="6" t="s">
        <v>48</v>
      </c>
      <c r="C43" s="134"/>
      <c r="D43" s="32"/>
      <c r="E43" s="168"/>
      <c r="F43" s="168"/>
      <c r="G43" s="185">
        <f t="shared" si="1"/>
        <v>0</v>
      </c>
      <c r="H43" s="142"/>
      <c r="I43" s="160"/>
    </row>
    <row r="44" spans="1:9" x14ac:dyDescent="0.3">
      <c r="A44" s="31">
        <v>518079</v>
      </c>
      <c r="B44" s="6" t="s">
        <v>148</v>
      </c>
      <c r="C44" s="134">
        <v>22217.95</v>
      </c>
      <c r="D44" s="32"/>
      <c r="E44" s="168">
        <v>30000</v>
      </c>
      <c r="F44" s="168"/>
      <c r="G44" s="185">
        <f>SUM(E44:F44)</f>
        <v>30000</v>
      </c>
      <c r="H44" s="142"/>
      <c r="I44" s="160"/>
    </row>
    <row r="45" spans="1:9" x14ac:dyDescent="0.3">
      <c r="A45" s="31">
        <v>518081</v>
      </c>
      <c r="B45" s="6" t="s">
        <v>149</v>
      </c>
      <c r="C45" s="134"/>
      <c r="D45" s="32">
        <v>81940.25</v>
      </c>
      <c r="E45" s="168"/>
      <c r="F45" s="168">
        <v>80000</v>
      </c>
      <c r="G45" s="185">
        <f>SUM(E45:F45)</f>
        <v>80000</v>
      </c>
      <c r="H45" s="142"/>
      <c r="I45" s="160"/>
    </row>
    <row r="46" spans="1:9" x14ac:dyDescent="0.3">
      <c r="A46" s="31">
        <v>518099</v>
      </c>
      <c r="B46" s="6" t="s">
        <v>49</v>
      </c>
      <c r="C46" s="134">
        <v>1052531.3400000001</v>
      </c>
      <c r="D46" s="32">
        <v>306455.46000000002</v>
      </c>
      <c r="E46" s="168">
        <v>1000000</v>
      </c>
      <c r="F46" s="168">
        <v>300000</v>
      </c>
      <c r="G46" s="185">
        <f t="shared" si="1"/>
        <v>1300000</v>
      </c>
      <c r="H46" s="142">
        <v>220321.43</v>
      </c>
      <c r="I46" s="160">
        <v>151982</v>
      </c>
    </row>
    <row r="47" spans="1:9" x14ac:dyDescent="0.3">
      <c r="A47" s="31">
        <v>518103</v>
      </c>
      <c r="B47" s="6" t="s">
        <v>147</v>
      </c>
      <c r="C47" s="134">
        <v>5387.88</v>
      </c>
      <c r="D47" s="32"/>
      <c r="E47" s="168">
        <v>10000</v>
      </c>
      <c r="F47" s="168"/>
      <c r="G47" s="185">
        <f>SUM(E47:F47)</f>
        <v>10000</v>
      </c>
      <c r="H47" s="142">
        <v>1346.97</v>
      </c>
      <c r="I47" s="160"/>
    </row>
    <row r="48" spans="1:9" x14ac:dyDescent="0.3">
      <c r="A48" s="31">
        <v>518107</v>
      </c>
      <c r="B48" s="6" t="s">
        <v>162</v>
      </c>
      <c r="C48" s="134">
        <v>183535.13</v>
      </c>
      <c r="D48" s="32"/>
      <c r="E48" s="168">
        <v>200000</v>
      </c>
      <c r="F48" s="168"/>
      <c r="G48" s="185">
        <f>SUM(E48:F48)</f>
        <v>200000</v>
      </c>
      <c r="H48" s="142">
        <v>56838.79</v>
      </c>
      <c r="I48" s="160"/>
    </row>
    <row r="49" spans="1:9" x14ac:dyDescent="0.3">
      <c r="A49" s="31">
        <v>518114</v>
      </c>
      <c r="B49" s="6" t="s">
        <v>193</v>
      </c>
      <c r="C49" s="134">
        <v>127660.71</v>
      </c>
      <c r="D49" s="32">
        <v>66721.09</v>
      </c>
      <c r="E49" s="168">
        <v>130000</v>
      </c>
      <c r="F49" s="168">
        <v>70000</v>
      </c>
      <c r="G49" s="185">
        <f t="shared" ref="G49:G73" si="2">SUM(E49:F49)</f>
        <v>200000</v>
      </c>
      <c r="H49" s="142">
        <v>5000</v>
      </c>
      <c r="I49" s="160">
        <v>3641.73</v>
      </c>
    </row>
    <row r="50" spans="1:9" ht="16.5" thickBot="1" x14ac:dyDescent="0.35">
      <c r="A50" s="33">
        <v>518199</v>
      </c>
      <c r="B50" s="34" t="s">
        <v>50</v>
      </c>
      <c r="C50" s="137">
        <v>31504.34</v>
      </c>
      <c r="D50" s="35"/>
      <c r="E50" s="169">
        <v>50000</v>
      </c>
      <c r="F50" s="169"/>
      <c r="G50" s="186">
        <f t="shared" si="2"/>
        <v>50000</v>
      </c>
      <c r="H50" s="144">
        <v>17168.580000000002</v>
      </c>
      <c r="I50" s="162"/>
    </row>
    <row r="51" spans="1:9" ht="16.5" thickBot="1" x14ac:dyDescent="0.35">
      <c r="A51" s="36">
        <v>518</v>
      </c>
      <c r="B51" s="37" t="s">
        <v>49</v>
      </c>
      <c r="C51" s="68">
        <f>SUM(C28:C50)</f>
        <v>3210542.07</v>
      </c>
      <c r="D51" s="38">
        <f>SUM(D28:D50)</f>
        <v>841154.96</v>
      </c>
      <c r="E51" s="68">
        <f>SUM(E28:E50)</f>
        <v>3831400</v>
      </c>
      <c r="F51" s="68">
        <f>SUM(F28:F50)</f>
        <v>935000</v>
      </c>
      <c r="G51" s="187">
        <f t="shared" si="2"/>
        <v>4766400</v>
      </c>
      <c r="H51" s="115">
        <f>SUM(H28:H50)</f>
        <v>2042877.61</v>
      </c>
      <c r="I51" s="69">
        <f>SUM(I27:I50)</f>
        <v>218756.56000000003</v>
      </c>
    </row>
    <row r="52" spans="1:9" x14ac:dyDescent="0.3">
      <c r="A52" s="39">
        <v>521001</v>
      </c>
      <c r="B52" s="12" t="s">
        <v>51</v>
      </c>
      <c r="C52" s="139">
        <v>41358122.600000001</v>
      </c>
      <c r="D52" s="40">
        <v>13414545</v>
      </c>
      <c r="E52" s="170">
        <v>43200000</v>
      </c>
      <c r="F52" s="170">
        <v>12349000</v>
      </c>
      <c r="G52" s="188">
        <f t="shared" si="2"/>
        <v>55549000</v>
      </c>
      <c r="H52" s="141">
        <v>9027762</v>
      </c>
      <c r="I52" s="163">
        <v>2413318</v>
      </c>
    </row>
    <row r="53" spans="1:9" x14ac:dyDescent="0.3">
      <c r="A53" s="31">
        <v>521002</v>
      </c>
      <c r="B53" s="6" t="s">
        <v>52</v>
      </c>
      <c r="C53" s="134">
        <v>11200</v>
      </c>
      <c r="D53" s="32">
        <v>159700</v>
      </c>
      <c r="E53" s="168">
        <v>50000</v>
      </c>
      <c r="F53" s="168">
        <v>160000</v>
      </c>
      <c r="G53" s="185">
        <f t="shared" si="2"/>
        <v>210000</v>
      </c>
      <c r="H53" s="30"/>
      <c r="I53" s="160"/>
    </row>
    <row r="54" spans="1:9" x14ac:dyDescent="0.3">
      <c r="A54" s="31">
        <v>521003</v>
      </c>
      <c r="B54" s="6" t="s">
        <v>53</v>
      </c>
      <c r="C54" s="134">
        <v>1702880.41</v>
      </c>
      <c r="D54" s="32">
        <v>103500</v>
      </c>
      <c r="E54" s="168">
        <v>1800000</v>
      </c>
      <c r="F54" s="168">
        <v>258660</v>
      </c>
      <c r="G54" s="185">
        <f t="shared" si="2"/>
        <v>2058660</v>
      </c>
      <c r="H54" s="143">
        <v>433049</v>
      </c>
      <c r="I54" s="160">
        <v>23310</v>
      </c>
    </row>
    <row r="55" spans="1:9" ht="16.5" thickBot="1" x14ac:dyDescent="0.35">
      <c r="A55" s="33">
        <v>521005</v>
      </c>
      <c r="B55" s="34" t="s">
        <v>174</v>
      </c>
      <c r="C55" s="137">
        <v>176390</v>
      </c>
      <c r="D55" s="35"/>
      <c r="E55" s="171"/>
      <c r="F55" s="171"/>
      <c r="G55" s="189"/>
      <c r="H55" s="144"/>
      <c r="I55" s="162"/>
    </row>
    <row r="56" spans="1:9" ht="16.5" thickBot="1" x14ac:dyDescent="0.35">
      <c r="A56" s="36">
        <v>521</v>
      </c>
      <c r="B56" s="37" t="s">
        <v>51</v>
      </c>
      <c r="C56" s="68">
        <f>SUM(C52:C55)</f>
        <v>43248593.009999998</v>
      </c>
      <c r="D56" s="38">
        <f>SUM(D52:D54)</f>
        <v>13677745</v>
      </c>
      <c r="E56" s="68">
        <f>SUM(E52:E54)</f>
        <v>45050000</v>
      </c>
      <c r="F56" s="68">
        <f>SUM(F52:F54)</f>
        <v>12767660</v>
      </c>
      <c r="G56" s="187">
        <f t="shared" si="2"/>
        <v>57817660</v>
      </c>
      <c r="H56" s="146">
        <f>SUM(H52:H54)</f>
        <v>9460811</v>
      </c>
      <c r="I56" s="69">
        <f>SUM(I52:I55)</f>
        <v>2436628</v>
      </c>
    </row>
    <row r="57" spans="1:9" x14ac:dyDescent="0.3">
      <c r="A57" s="39">
        <v>524001</v>
      </c>
      <c r="B57" s="12" t="s">
        <v>54</v>
      </c>
      <c r="C57" s="139">
        <v>3732951.03</v>
      </c>
      <c r="D57" s="40">
        <v>1182755</v>
      </c>
      <c r="E57" s="170">
        <v>3380900</v>
      </c>
      <c r="F57" s="170">
        <v>1027760</v>
      </c>
      <c r="G57" s="188">
        <f t="shared" si="2"/>
        <v>4408660</v>
      </c>
      <c r="H57" s="141">
        <v>818036.38</v>
      </c>
      <c r="I57" s="163">
        <v>212454.66</v>
      </c>
    </row>
    <row r="58" spans="1:9" x14ac:dyDescent="0.3">
      <c r="A58" s="31">
        <v>524002</v>
      </c>
      <c r="B58" s="6" t="s">
        <v>55</v>
      </c>
      <c r="C58" s="134">
        <v>10244904.25</v>
      </c>
      <c r="D58" s="32">
        <v>3359596.7</v>
      </c>
      <c r="E58" s="168">
        <v>11410600</v>
      </c>
      <c r="F58" s="168">
        <v>3236761</v>
      </c>
      <c r="G58" s="185">
        <f t="shared" si="2"/>
        <v>14647361</v>
      </c>
      <c r="H58" s="142">
        <v>2234514.1</v>
      </c>
      <c r="I58" s="160">
        <v>597450.93999999994</v>
      </c>
    </row>
    <row r="59" spans="1:9" ht="16.5" thickBot="1" x14ac:dyDescent="0.35">
      <c r="A59" s="33">
        <v>524003</v>
      </c>
      <c r="B59" s="34" t="s">
        <v>56</v>
      </c>
      <c r="C59" s="137">
        <v>173635.23</v>
      </c>
      <c r="D59" s="35">
        <v>53846.81</v>
      </c>
      <c r="E59" s="169">
        <v>200000</v>
      </c>
      <c r="F59" s="169">
        <v>88821</v>
      </c>
      <c r="G59" s="186">
        <f t="shared" si="2"/>
        <v>288821</v>
      </c>
      <c r="H59" s="144">
        <v>37723.839999999997</v>
      </c>
      <c r="I59" s="162">
        <v>9632.31</v>
      </c>
    </row>
    <row r="60" spans="1:9" ht="16.5" thickBot="1" x14ac:dyDescent="0.35">
      <c r="A60" s="36">
        <v>524</v>
      </c>
      <c r="B60" s="37" t="s">
        <v>7</v>
      </c>
      <c r="C60" s="68">
        <f>SUM(C57:C59)</f>
        <v>14151490.51</v>
      </c>
      <c r="D60" s="38">
        <f>SUM(D57:D59)</f>
        <v>4596198.51</v>
      </c>
      <c r="E60" s="68">
        <f>SUM(E57:E59)</f>
        <v>14991500</v>
      </c>
      <c r="F60" s="68">
        <f>SUM(F57:F59)</f>
        <v>4353342</v>
      </c>
      <c r="G60" s="187">
        <f t="shared" si="2"/>
        <v>19344842</v>
      </c>
      <c r="H60" s="115">
        <f>SUM(H57:H59)</f>
        <v>3090274.32</v>
      </c>
      <c r="I60" s="69">
        <f>SUM(I57:I59)</f>
        <v>819537.91</v>
      </c>
    </row>
    <row r="61" spans="1:9" ht="16.5" thickBot="1" x14ac:dyDescent="0.35">
      <c r="A61" s="33">
        <v>527004</v>
      </c>
      <c r="B61" s="34" t="s">
        <v>57</v>
      </c>
      <c r="C61" s="137">
        <v>574101.56999999995</v>
      </c>
      <c r="D61" s="35"/>
      <c r="E61" s="171">
        <v>650000</v>
      </c>
      <c r="F61" s="171"/>
      <c r="G61" s="189">
        <f t="shared" si="2"/>
        <v>650000</v>
      </c>
      <c r="H61" s="92">
        <v>116271</v>
      </c>
      <c r="I61" s="164"/>
    </row>
    <row r="62" spans="1:9" ht="16.5" thickBot="1" x14ac:dyDescent="0.35">
      <c r="A62" s="36">
        <v>527</v>
      </c>
      <c r="B62" s="37" t="s">
        <v>8</v>
      </c>
      <c r="C62" s="68">
        <f>SUM(C61)</f>
        <v>574101.56999999995</v>
      </c>
      <c r="D62" s="46">
        <f>SUM(D61)</f>
        <v>0</v>
      </c>
      <c r="E62" s="68">
        <f>SUM(E61)</f>
        <v>650000</v>
      </c>
      <c r="F62" s="68">
        <v>0</v>
      </c>
      <c r="G62" s="187">
        <f t="shared" si="2"/>
        <v>650000</v>
      </c>
      <c r="H62" s="115">
        <f>SUM(H61)</f>
        <v>116271</v>
      </c>
      <c r="I62" s="128"/>
    </row>
    <row r="63" spans="1:9" ht="16.5" thickBot="1" x14ac:dyDescent="0.35">
      <c r="A63" s="107">
        <v>538001</v>
      </c>
      <c r="B63" s="108" t="s">
        <v>194</v>
      </c>
      <c r="C63" s="205">
        <v>1000</v>
      </c>
      <c r="D63" s="206"/>
      <c r="E63" s="205">
        <v>5000</v>
      </c>
      <c r="F63" s="205"/>
      <c r="G63" s="207">
        <f>SUM(E63:F63)</f>
        <v>5000</v>
      </c>
      <c r="H63" s="208">
        <v>600</v>
      </c>
      <c r="I63" s="164"/>
    </row>
    <row r="64" spans="1:9" ht="16.5" thickBot="1" x14ac:dyDescent="0.35">
      <c r="A64" s="201">
        <v>538</v>
      </c>
      <c r="B64" s="132" t="s">
        <v>194</v>
      </c>
      <c r="C64" s="202">
        <v>1000</v>
      </c>
      <c r="D64" s="203">
        <v>0</v>
      </c>
      <c r="E64" s="202">
        <f>SUM(E63)</f>
        <v>5000</v>
      </c>
      <c r="F64" s="202"/>
      <c r="G64" s="204">
        <f>SUM(E64:F64)</f>
        <v>5000</v>
      </c>
      <c r="H64" s="115">
        <f>SUM(H63)</f>
        <v>600</v>
      </c>
      <c r="I64" s="128"/>
    </row>
    <row r="65" spans="1:9" ht="16.5" thickBot="1" x14ac:dyDescent="0.35">
      <c r="A65" s="107">
        <v>542101</v>
      </c>
      <c r="B65" s="108" t="s">
        <v>150</v>
      </c>
      <c r="C65" s="138">
        <v>3740.5</v>
      </c>
      <c r="D65" s="110"/>
      <c r="E65" s="172">
        <v>5000</v>
      </c>
      <c r="F65" s="172"/>
      <c r="G65" s="200">
        <f>SUM(E65:F65)</f>
        <v>5000</v>
      </c>
      <c r="H65" s="92"/>
      <c r="I65" s="164"/>
    </row>
    <row r="66" spans="1:9" ht="16.5" thickBot="1" x14ac:dyDescent="0.35">
      <c r="A66" s="109">
        <v>542</v>
      </c>
      <c r="B66" s="37" t="s">
        <v>151</v>
      </c>
      <c r="C66" s="68">
        <f>SUM(C65)</f>
        <v>3740.5</v>
      </c>
      <c r="D66" s="46">
        <f>SUM(D65)</f>
        <v>0</v>
      </c>
      <c r="E66" s="68">
        <f>SUM(E65)</f>
        <v>5000</v>
      </c>
      <c r="F66" s="68"/>
      <c r="G66" s="187">
        <f>SUM(E66:F66)</f>
        <v>5000</v>
      </c>
      <c r="H66" s="115"/>
      <c r="I66" s="128"/>
    </row>
    <row r="67" spans="1:9" x14ac:dyDescent="0.3">
      <c r="A67" s="39">
        <v>545001</v>
      </c>
      <c r="B67" s="12" t="s">
        <v>179</v>
      </c>
      <c r="C67" s="139">
        <v>25983.7</v>
      </c>
      <c r="D67" s="126">
        <v>8908.32</v>
      </c>
      <c r="E67" s="173">
        <v>50000</v>
      </c>
      <c r="F67" s="173">
        <v>8597</v>
      </c>
      <c r="G67" s="184">
        <f t="shared" si="2"/>
        <v>58597</v>
      </c>
      <c r="H67" s="141">
        <v>6857.93</v>
      </c>
      <c r="I67" s="151">
        <v>2247.75</v>
      </c>
    </row>
    <row r="68" spans="1:9" ht="16.5" thickBot="1" x14ac:dyDescent="0.35">
      <c r="A68" s="33">
        <v>545101</v>
      </c>
      <c r="B68" s="34" t="s">
        <v>178</v>
      </c>
      <c r="C68" s="137">
        <v>5.81</v>
      </c>
      <c r="D68" s="47"/>
      <c r="E68" s="171"/>
      <c r="F68" s="171"/>
      <c r="G68" s="189"/>
      <c r="H68" s="144"/>
      <c r="I68" s="164"/>
    </row>
    <row r="69" spans="1:9" ht="16.5" thickBot="1" x14ac:dyDescent="0.35">
      <c r="A69" s="36">
        <v>545</v>
      </c>
      <c r="B69" s="37" t="s">
        <v>58</v>
      </c>
      <c r="C69" s="68">
        <f>SUM(C67:C68)</f>
        <v>25989.510000000002</v>
      </c>
      <c r="D69" s="38">
        <f>SUM(D67)</f>
        <v>8908.32</v>
      </c>
      <c r="E69" s="68">
        <f>SUM(E67)</f>
        <v>50000</v>
      </c>
      <c r="F69" s="68">
        <f>SUM(F67)</f>
        <v>8597</v>
      </c>
      <c r="G69" s="187">
        <f t="shared" si="2"/>
        <v>58597</v>
      </c>
      <c r="H69" s="115">
        <f>SUM(H67:H68)</f>
        <v>6857.93</v>
      </c>
      <c r="I69" s="69">
        <f>SUM(I67)</f>
        <v>2247.75</v>
      </c>
    </row>
    <row r="70" spans="1:9" x14ac:dyDescent="0.3">
      <c r="A70" s="39">
        <v>546001</v>
      </c>
      <c r="B70" s="12" t="s">
        <v>175</v>
      </c>
      <c r="C70" s="139">
        <v>3000</v>
      </c>
      <c r="D70" s="40"/>
      <c r="E70" s="173">
        <v>5000</v>
      </c>
      <c r="F70" s="173"/>
      <c r="G70" s="184">
        <f>SUM(E70:F70)</f>
        <v>5000</v>
      </c>
      <c r="H70" s="118">
        <v>3000</v>
      </c>
      <c r="I70" s="163"/>
    </row>
    <row r="71" spans="1:9" s="114" customFormat="1" ht="16.5" thickBot="1" x14ac:dyDescent="0.35">
      <c r="A71" s="112">
        <v>546102</v>
      </c>
      <c r="B71" s="113" t="s">
        <v>163</v>
      </c>
      <c r="C71" s="140">
        <v>13000</v>
      </c>
      <c r="D71" s="130"/>
      <c r="E71" s="174">
        <v>13000</v>
      </c>
      <c r="F71" s="174"/>
      <c r="G71" s="189">
        <f>SUM(E71:F71)</f>
        <v>13000</v>
      </c>
      <c r="H71" s="147"/>
      <c r="I71" s="162"/>
    </row>
    <row r="72" spans="1:9" ht="16.5" thickBot="1" x14ac:dyDescent="0.35">
      <c r="A72" s="36">
        <v>546</v>
      </c>
      <c r="B72" s="37" t="s">
        <v>164</v>
      </c>
      <c r="C72" s="68">
        <f>SUM(C70:C71)</f>
        <v>16000</v>
      </c>
      <c r="D72" s="38">
        <v>0</v>
      </c>
      <c r="E72" s="68">
        <f>SUM(E70:E71)</f>
        <v>18000</v>
      </c>
      <c r="F72" s="68"/>
      <c r="G72" s="187">
        <f>SUM(E72:F72)</f>
        <v>18000</v>
      </c>
      <c r="H72" s="115">
        <f>SUM(H70:H71)</f>
        <v>3000</v>
      </c>
      <c r="I72" s="128"/>
    </row>
    <row r="73" spans="1:9" x14ac:dyDescent="0.3">
      <c r="A73" s="28">
        <v>549003</v>
      </c>
      <c r="B73" s="4" t="s">
        <v>59</v>
      </c>
      <c r="C73" s="136">
        <v>2687.39</v>
      </c>
      <c r="D73" s="29">
        <v>364.59</v>
      </c>
      <c r="E73" s="170">
        <v>5000</v>
      </c>
      <c r="F73" s="170"/>
      <c r="G73" s="188">
        <f t="shared" si="2"/>
        <v>5000</v>
      </c>
      <c r="H73" s="148">
        <v>551.21</v>
      </c>
      <c r="I73" s="163">
        <v>242.24</v>
      </c>
    </row>
    <row r="74" spans="1:9" x14ac:dyDescent="0.3">
      <c r="A74" s="31">
        <v>549004</v>
      </c>
      <c r="B74" s="6" t="s">
        <v>60</v>
      </c>
      <c r="C74" s="134">
        <v>-58.47</v>
      </c>
      <c r="D74" s="32">
        <v>1</v>
      </c>
      <c r="E74" s="168"/>
      <c r="F74" s="168"/>
      <c r="G74" s="190"/>
      <c r="H74" s="142">
        <v>3.26</v>
      </c>
      <c r="I74" s="160"/>
    </row>
    <row r="75" spans="1:9" x14ac:dyDescent="0.3">
      <c r="A75" s="31">
        <v>549005</v>
      </c>
      <c r="B75" s="6" t="s">
        <v>61</v>
      </c>
      <c r="C75" s="134">
        <v>612000</v>
      </c>
      <c r="D75" s="32"/>
      <c r="E75" s="168">
        <v>650000</v>
      </c>
      <c r="F75" s="168"/>
      <c r="G75" s="185">
        <f t="shared" ref="G75:G84" si="3">SUM(E75:F75)</f>
        <v>650000</v>
      </c>
      <c r="H75" s="142"/>
      <c r="I75" s="160"/>
    </row>
    <row r="76" spans="1:9" x14ac:dyDescent="0.3">
      <c r="A76" s="31">
        <v>549006</v>
      </c>
      <c r="B76" s="6" t="s">
        <v>62</v>
      </c>
      <c r="C76" s="134">
        <v>3314888.83</v>
      </c>
      <c r="D76" s="32">
        <v>164307</v>
      </c>
      <c r="E76" s="168">
        <v>3300000</v>
      </c>
      <c r="F76" s="168"/>
      <c r="G76" s="185">
        <f t="shared" si="3"/>
        <v>3300000</v>
      </c>
      <c r="H76" s="142">
        <v>892454.77</v>
      </c>
      <c r="I76" s="160">
        <v>61000</v>
      </c>
    </row>
    <row r="77" spans="1:9" x14ac:dyDescent="0.3">
      <c r="A77" s="31">
        <v>549007</v>
      </c>
      <c r="B77" s="6" t="s">
        <v>176</v>
      </c>
      <c r="C77" s="134">
        <v>1396500</v>
      </c>
      <c r="D77" s="32"/>
      <c r="E77" s="168">
        <v>1600000</v>
      </c>
      <c r="F77" s="168"/>
      <c r="G77" s="185">
        <f t="shared" si="3"/>
        <v>1600000</v>
      </c>
      <c r="H77" s="142"/>
      <c r="I77" s="160"/>
    </row>
    <row r="78" spans="1:9" x14ac:dyDescent="0.3">
      <c r="A78" s="31">
        <v>549016</v>
      </c>
      <c r="B78" s="6" t="s">
        <v>195</v>
      </c>
      <c r="C78" s="134">
        <v>1500</v>
      </c>
      <c r="D78" s="32"/>
      <c r="E78" s="168"/>
      <c r="F78" s="168"/>
      <c r="G78" s="185"/>
      <c r="H78" s="142"/>
      <c r="I78" s="160"/>
    </row>
    <row r="79" spans="1:9" x14ac:dyDescent="0.3">
      <c r="A79" s="31">
        <v>549020</v>
      </c>
      <c r="B79" s="6" t="s">
        <v>63</v>
      </c>
      <c r="C79" s="134">
        <v>677000</v>
      </c>
      <c r="D79" s="32"/>
      <c r="E79" s="168">
        <v>850000</v>
      </c>
      <c r="F79" s="168"/>
      <c r="G79" s="185">
        <f t="shared" si="3"/>
        <v>850000</v>
      </c>
      <c r="H79" s="142">
        <v>171000</v>
      </c>
      <c r="I79" s="160"/>
    </row>
    <row r="80" spans="1:9" x14ac:dyDescent="0.3">
      <c r="A80" s="31">
        <v>549021</v>
      </c>
      <c r="B80" s="6" t="s">
        <v>64</v>
      </c>
      <c r="C80" s="134">
        <v>36000</v>
      </c>
      <c r="D80" s="32"/>
      <c r="E80" s="168">
        <v>50000</v>
      </c>
      <c r="F80" s="168"/>
      <c r="G80" s="185">
        <f t="shared" si="3"/>
        <v>50000</v>
      </c>
      <c r="H80" s="142">
        <v>6000</v>
      </c>
      <c r="I80" s="160"/>
    </row>
    <row r="81" spans="1:9" x14ac:dyDescent="0.3">
      <c r="A81" s="31">
        <v>549024</v>
      </c>
      <c r="B81" s="6" t="s">
        <v>152</v>
      </c>
      <c r="C81" s="134">
        <v>97624</v>
      </c>
      <c r="D81" s="32">
        <v>746</v>
      </c>
      <c r="E81" s="168">
        <v>100000</v>
      </c>
      <c r="F81" s="168"/>
      <c r="G81" s="185">
        <f t="shared" si="3"/>
        <v>100000</v>
      </c>
      <c r="H81" s="142">
        <v>47792</v>
      </c>
      <c r="I81" s="160"/>
    </row>
    <row r="82" spans="1:9" x14ac:dyDescent="0.3">
      <c r="A82" s="31">
        <v>549033</v>
      </c>
      <c r="B82" s="6" t="s">
        <v>153</v>
      </c>
      <c r="C82" s="134">
        <v>6798.76</v>
      </c>
      <c r="D82" s="32"/>
      <c r="E82" s="168">
        <v>10000</v>
      </c>
      <c r="F82" s="168"/>
      <c r="G82" s="185">
        <f t="shared" si="3"/>
        <v>10000</v>
      </c>
      <c r="H82" s="142">
        <v>5560.59</v>
      </c>
      <c r="I82" s="160"/>
    </row>
    <row r="83" spans="1:9" x14ac:dyDescent="0.3">
      <c r="A83" s="31">
        <v>549048</v>
      </c>
      <c r="B83" s="6" t="s">
        <v>65</v>
      </c>
      <c r="C83" s="134">
        <v>70142.27</v>
      </c>
      <c r="D83" s="32"/>
      <c r="E83" s="168">
        <v>50000</v>
      </c>
      <c r="F83" s="168"/>
      <c r="G83" s="185">
        <f t="shared" si="3"/>
        <v>50000</v>
      </c>
      <c r="H83" s="142">
        <v>2555.77</v>
      </c>
      <c r="I83" s="160"/>
    </row>
    <row r="84" spans="1:9" x14ac:dyDescent="0.3">
      <c r="A84" s="31">
        <v>549090</v>
      </c>
      <c r="B84" s="6" t="s">
        <v>196</v>
      </c>
      <c r="C84" s="134">
        <v>3835.62</v>
      </c>
      <c r="D84" s="32"/>
      <c r="E84" s="168">
        <v>5100</v>
      </c>
      <c r="F84" s="168"/>
      <c r="G84" s="185">
        <f t="shared" si="3"/>
        <v>5100</v>
      </c>
      <c r="H84" s="142">
        <v>1764.38</v>
      </c>
      <c r="I84" s="160"/>
    </row>
    <row r="85" spans="1:9" x14ac:dyDescent="0.3">
      <c r="A85" s="31">
        <v>549091</v>
      </c>
      <c r="B85" s="6" t="s">
        <v>66</v>
      </c>
      <c r="C85" s="134">
        <v>5150000</v>
      </c>
      <c r="D85" s="32"/>
      <c r="E85" s="168"/>
      <c r="F85" s="168"/>
      <c r="G85" s="190"/>
      <c r="H85" s="142"/>
      <c r="I85" s="160"/>
    </row>
    <row r="86" spans="1:9" x14ac:dyDescent="0.3">
      <c r="A86" s="31">
        <v>549093</v>
      </c>
      <c r="B86" s="6" t="s">
        <v>67</v>
      </c>
      <c r="C86" s="134">
        <v>4427</v>
      </c>
      <c r="D86" s="32">
        <v>8448.65</v>
      </c>
      <c r="E86" s="168">
        <v>10000</v>
      </c>
      <c r="F86" s="168">
        <v>20000</v>
      </c>
      <c r="G86" s="185">
        <f>SUM(E86:F86)</f>
        <v>30000</v>
      </c>
      <c r="H86" s="142">
        <v>3980</v>
      </c>
      <c r="I86" s="160">
        <v>4371.6499999999996</v>
      </c>
    </row>
    <row r="87" spans="1:9" ht="16.5" thickBot="1" x14ac:dyDescent="0.35">
      <c r="A87" s="31">
        <v>549097</v>
      </c>
      <c r="B87" s="6" t="s">
        <v>68</v>
      </c>
      <c r="C87" s="134">
        <v>102780.1</v>
      </c>
      <c r="D87" s="32"/>
      <c r="E87" s="168">
        <v>100000</v>
      </c>
      <c r="F87" s="168"/>
      <c r="G87" s="185">
        <f t="shared" ref="G87:G92" si="4">SUM(E87:F87)</f>
        <v>100000</v>
      </c>
      <c r="H87" s="142">
        <v>4000</v>
      </c>
      <c r="I87" s="160"/>
    </row>
    <row r="88" spans="1:9" ht="16.5" thickBot="1" x14ac:dyDescent="0.35">
      <c r="A88" s="36">
        <v>549</v>
      </c>
      <c r="B88" s="48" t="s">
        <v>10</v>
      </c>
      <c r="C88" s="117">
        <f>SUM(C73:C87)</f>
        <v>11476125.499999998</v>
      </c>
      <c r="D88" s="49">
        <f>SUM(D73:D87)</f>
        <v>173867.24</v>
      </c>
      <c r="E88" s="68">
        <f>SUM(E73:E87)</f>
        <v>6730100</v>
      </c>
      <c r="F88" s="68">
        <f>SUM(F73:F87)</f>
        <v>20000</v>
      </c>
      <c r="G88" s="187">
        <f t="shared" si="4"/>
        <v>6750100</v>
      </c>
      <c r="H88" s="115">
        <f>SUM(H73:H87)</f>
        <v>1135661.98</v>
      </c>
      <c r="I88" s="69">
        <f>SUM(I73:I87)</f>
        <v>65613.89</v>
      </c>
    </row>
    <row r="89" spans="1:9" x14ac:dyDescent="0.3">
      <c r="A89" s="28">
        <v>551003</v>
      </c>
      <c r="B89" s="4" t="s">
        <v>156</v>
      </c>
      <c r="C89" s="136">
        <v>115797.02</v>
      </c>
      <c r="D89" s="29"/>
      <c r="E89" s="170">
        <v>130000</v>
      </c>
      <c r="F89" s="170"/>
      <c r="G89" s="188">
        <f t="shared" si="4"/>
        <v>130000</v>
      </c>
      <c r="H89" s="149">
        <v>28949.74</v>
      </c>
      <c r="I89" s="163"/>
    </row>
    <row r="90" spans="1:9" x14ac:dyDescent="0.3">
      <c r="A90" s="33">
        <v>551101</v>
      </c>
      <c r="B90" s="34" t="s">
        <v>154</v>
      </c>
      <c r="C90" s="137">
        <v>2240485.65</v>
      </c>
      <c r="D90" s="35"/>
      <c r="E90" s="171">
        <v>2350000</v>
      </c>
      <c r="F90" s="171"/>
      <c r="G90" s="189">
        <f t="shared" si="4"/>
        <v>2350000</v>
      </c>
      <c r="H90" s="127">
        <v>590949.03</v>
      </c>
      <c r="I90" s="160"/>
    </row>
    <row r="91" spans="1:9" ht="16.5" thickBot="1" x14ac:dyDescent="0.35">
      <c r="A91" s="41">
        <v>551102</v>
      </c>
      <c r="B91" s="42" t="s">
        <v>69</v>
      </c>
      <c r="C91" s="135">
        <v>4005026.3</v>
      </c>
      <c r="D91" s="43"/>
      <c r="E91" s="169">
        <v>4200000</v>
      </c>
      <c r="F91" s="169"/>
      <c r="G91" s="186">
        <f t="shared" si="4"/>
        <v>4200000</v>
      </c>
      <c r="H91" s="144">
        <v>931449.62</v>
      </c>
      <c r="I91" s="162"/>
    </row>
    <row r="92" spans="1:9" ht="16.5" thickBot="1" x14ac:dyDescent="0.35">
      <c r="A92" s="36">
        <v>551</v>
      </c>
      <c r="B92" s="37" t="s">
        <v>70</v>
      </c>
      <c r="C92" s="68">
        <f>SUM(C89:C91)</f>
        <v>6361308.9699999997</v>
      </c>
      <c r="D92" s="38">
        <f>SUM(D89:D91)</f>
        <v>0</v>
      </c>
      <c r="E92" s="68">
        <f>SUM(E89:E91)</f>
        <v>6680000</v>
      </c>
      <c r="F92" s="68">
        <v>0</v>
      </c>
      <c r="G92" s="187">
        <f t="shared" si="4"/>
        <v>6680000</v>
      </c>
      <c r="H92" s="115">
        <f>SUM(H89:H91)</f>
        <v>1551348.3900000001</v>
      </c>
      <c r="I92" s="69">
        <v>0</v>
      </c>
    </row>
    <row r="93" spans="1:9" ht="16.5" thickBot="1" x14ac:dyDescent="0.35">
      <c r="A93" s="107">
        <v>555101</v>
      </c>
      <c r="B93" s="108" t="s">
        <v>155</v>
      </c>
      <c r="C93" s="138"/>
      <c r="D93" s="131"/>
      <c r="E93" s="172">
        <v>0</v>
      </c>
      <c r="F93" s="172">
        <v>0</v>
      </c>
      <c r="G93" s="191"/>
      <c r="H93" s="92"/>
      <c r="I93" s="164"/>
    </row>
    <row r="94" spans="1:9" ht="16.5" thickBot="1" x14ac:dyDescent="0.35">
      <c r="A94" s="36">
        <v>555</v>
      </c>
      <c r="B94" s="37" t="s">
        <v>155</v>
      </c>
      <c r="C94" s="68"/>
      <c r="D94" s="38">
        <f>SUM(D93)</f>
        <v>0</v>
      </c>
      <c r="E94" s="68">
        <v>0</v>
      </c>
      <c r="F94" s="68">
        <v>0</v>
      </c>
      <c r="G94" s="187">
        <f>SUM(E94:F94)</f>
        <v>0</v>
      </c>
      <c r="H94" s="115">
        <v>0</v>
      </c>
      <c r="I94" s="69">
        <v>0</v>
      </c>
    </row>
    <row r="95" spans="1:9" x14ac:dyDescent="0.3">
      <c r="A95" s="39">
        <v>563001</v>
      </c>
      <c r="B95" s="12" t="s">
        <v>71</v>
      </c>
      <c r="C95" s="139">
        <v>-143641.49</v>
      </c>
      <c r="D95" s="40"/>
      <c r="E95" s="173"/>
      <c r="F95" s="173"/>
      <c r="G95" s="192"/>
      <c r="H95" s="148">
        <v>-94284</v>
      </c>
      <c r="I95" s="163"/>
    </row>
    <row r="96" spans="1:9" ht="16.5" thickBot="1" x14ac:dyDescent="0.35">
      <c r="A96" s="33">
        <v>563005</v>
      </c>
      <c r="B96" s="34" t="s">
        <v>122</v>
      </c>
      <c r="C96" s="137">
        <v>74291.97</v>
      </c>
      <c r="D96" s="35"/>
      <c r="E96" s="171"/>
      <c r="F96" s="171"/>
      <c r="G96" s="189">
        <f>SUM(E96:F96)</f>
        <v>0</v>
      </c>
      <c r="H96" s="144">
        <v>29875.66</v>
      </c>
      <c r="I96" s="162"/>
    </row>
    <row r="97" spans="1:9" ht="16.5" thickBot="1" x14ac:dyDescent="0.35">
      <c r="A97" s="36">
        <v>563</v>
      </c>
      <c r="B97" s="37" t="s">
        <v>71</v>
      </c>
      <c r="C97" s="68">
        <f>SUM(C95:C96)</f>
        <v>-69349.51999999999</v>
      </c>
      <c r="D97" s="38">
        <f>SUM(D95:D96)</f>
        <v>0</v>
      </c>
      <c r="E97" s="68">
        <f>SUM(E95:E96)</f>
        <v>0</v>
      </c>
      <c r="F97" s="68">
        <v>0</v>
      </c>
      <c r="G97" s="187">
        <f>SUM(E97:F97)</f>
        <v>0</v>
      </c>
      <c r="H97" s="115">
        <f>SUM(H95:H96)</f>
        <v>-64408.34</v>
      </c>
      <c r="I97" s="69">
        <v>0</v>
      </c>
    </row>
    <row r="98" spans="1:9" ht="16.5" thickBot="1" x14ac:dyDescent="0.35">
      <c r="A98" s="71"/>
      <c r="B98" s="72" t="s">
        <v>11</v>
      </c>
      <c r="C98" s="90">
        <f>C15+C20+C26+C27+C51+C56+C60+D99+C62+C64+C66+C69+C72+C88+C92+C94+C97</f>
        <v>80679265.549999997</v>
      </c>
      <c r="D98" s="90">
        <f>D15+D20+D26+D27+D51+D56+D60+D62+D64+D66+D69+D72+D88+D92+D94+D97</f>
        <v>19783769.999999996</v>
      </c>
      <c r="E98" s="91">
        <f>E15+E20+E26+E27+E51+E56+E60+E62+E64+E66+E69+E72+E88+E92+E94+E97</f>
        <v>79531000</v>
      </c>
      <c r="F98" s="91">
        <f>F15+F20+F26+F27+F51+F56+F60+F62+F69+F88+F92+F97</f>
        <v>18702099</v>
      </c>
      <c r="G98" s="193">
        <f>SUM(E98:F98)</f>
        <v>98233099</v>
      </c>
      <c r="H98" s="150">
        <f>H15+H20+H26+H27+H51+H56+H60+H62+H64+H66+H69+H72+H88+H92+H94+H97</f>
        <v>17783845.41</v>
      </c>
      <c r="I98" s="129">
        <f>I15+I20+I26+I27+I51+I56+I60+I62+I64+I66+I69+I72+I88+I92+I94+I97</f>
        <v>3602235.1100000003</v>
      </c>
    </row>
    <row r="99" spans="1:9" ht="16.5" thickBot="1" x14ac:dyDescent="0.35">
      <c r="A99" s="2"/>
      <c r="B99" s="88"/>
      <c r="C99" s="88"/>
      <c r="D99" s="89"/>
      <c r="E99" s="92"/>
      <c r="F99" s="92"/>
      <c r="G99" s="194"/>
      <c r="H99" s="92"/>
      <c r="I99" s="45"/>
    </row>
    <row r="100" spans="1:9" x14ac:dyDescent="0.3">
      <c r="A100" s="53">
        <v>601001</v>
      </c>
      <c r="B100" s="87" t="s">
        <v>72</v>
      </c>
      <c r="C100" s="154">
        <v>941.84</v>
      </c>
      <c r="D100" s="121"/>
      <c r="E100" s="170">
        <v>5000</v>
      </c>
      <c r="F100" s="170"/>
      <c r="G100" s="188">
        <f>SUM(E100:F100)</f>
        <v>5000</v>
      </c>
      <c r="H100" s="149"/>
      <c r="I100" s="151"/>
    </row>
    <row r="101" spans="1:9" x14ac:dyDescent="0.3">
      <c r="A101" s="57">
        <v>601003</v>
      </c>
      <c r="B101" s="86" t="s">
        <v>123</v>
      </c>
      <c r="C101" s="155"/>
      <c r="D101" s="44"/>
      <c r="E101" s="168"/>
      <c r="F101" s="168"/>
      <c r="G101" s="190"/>
      <c r="H101" s="142"/>
      <c r="I101" s="160"/>
    </row>
    <row r="102" spans="1:9" x14ac:dyDescent="0.3">
      <c r="A102" s="53">
        <v>601004</v>
      </c>
      <c r="B102" s="87" t="s">
        <v>125</v>
      </c>
      <c r="C102" s="154">
        <v>4704.54</v>
      </c>
      <c r="D102" s="124"/>
      <c r="E102" s="170">
        <v>10000</v>
      </c>
      <c r="F102" s="170"/>
      <c r="G102" s="188">
        <f>SUM(E102:F102)</f>
        <v>10000</v>
      </c>
      <c r="H102" s="127">
        <v>2287</v>
      </c>
      <c r="I102" s="163"/>
    </row>
    <row r="103" spans="1:9" x14ac:dyDescent="0.3">
      <c r="A103" s="53">
        <v>601005</v>
      </c>
      <c r="B103" s="87" t="s">
        <v>124</v>
      </c>
      <c r="C103" s="154">
        <v>62190.2</v>
      </c>
      <c r="D103" s="124"/>
      <c r="E103" s="170">
        <v>50100</v>
      </c>
      <c r="F103" s="170"/>
      <c r="G103" s="188">
        <f>SUM(E103:F103)</f>
        <v>50100</v>
      </c>
      <c r="H103" s="143">
        <v>22244.06</v>
      </c>
      <c r="I103" s="160"/>
    </row>
    <row r="104" spans="1:9" ht="16.5" thickBot="1" x14ac:dyDescent="0.35">
      <c r="A104" s="55">
        <v>601006</v>
      </c>
      <c r="B104" s="85" t="s">
        <v>180</v>
      </c>
      <c r="C104" s="156">
        <v>10923.43</v>
      </c>
      <c r="D104" s="122"/>
      <c r="E104" s="171"/>
      <c r="F104" s="171"/>
      <c r="G104" s="189"/>
      <c r="H104" s="144">
        <v>1333.54</v>
      </c>
      <c r="I104" s="165"/>
    </row>
    <row r="105" spans="1:9" ht="16.5" thickBot="1" x14ac:dyDescent="0.35">
      <c r="A105" s="51">
        <v>601</v>
      </c>
      <c r="B105" s="52" t="s">
        <v>12</v>
      </c>
      <c r="C105" s="115">
        <f>SUM(C100:C104)</f>
        <v>78760.010000000009</v>
      </c>
      <c r="D105" s="123">
        <f>SUM(D100:D103)</f>
        <v>0</v>
      </c>
      <c r="E105" s="68">
        <f>SUM(E100:E103)</f>
        <v>65100</v>
      </c>
      <c r="F105" s="68">
        <v>0</v>
      </c>
      <c r="G105" s="187">
        <f>SUM(E105:F105)</f>
        <v>65100</v>
      </c>
      <c r="H105" s="115">
        <f>SUM(H100:H104)</f>
        <v>25864.600000000002</v>
      </c>
      <c r="I105" s="128"/>
    </row>
    <row r="106" spans="1:9" x14ac:dyDescent="0.3">
      <c r="A106" s="53">
        <v>602001</v>
      </c>
      <c r="B106" s="54" t="s">
        <v>73</v>
      </c>
      <c r="C106" s="157">
        <v>1016399.03</v>
      </c>
      <c r="D106" s="124"/>
      <c r="E106" s="170">
        <v>1200000</v>
      </c>
      <c r="F106" s="170"/>
      <c r="G106" s="188">
        <f>SUM(E106:F106)</f>
        <v>1200000</v>
      </c>
      <c r="H106" s="148">
        <v>562493.36</v>
      </c>
      <c r="I106" s="163"/>
    </row>
    <row r="107" spans="1:9" x14ac:dyDescent="0.3">
      <c r="A107" s="53">
        <v>602002</v>
      </c>
      <c r="B107" s="54" t="s">
        <v>74</v>
      </c>
      <c r="C107" s="157">
        <v>38595.050000000003</v>
      </c>
      <c r="D107" s="124"/>
      <c r="E107" s="168">
        <v>50423</v>
      </c>
      <c r="F107" s="168"/>
      <c r="G107" s="185">
        <f>SUM(E107:F107)</f>
        <v>50423</v>
      </c>
      <c r="H107" s="142">
        <v>1900.82</v>
      </c>
      <c r="I107" s="160"/>
    </row>
    <row r="108" spans="1:9" x14ac:dyDescent="0.3">
      <c r="A108" s="53">
        <v>602010</v>
      </c>
      <c r="B108" s="54" t="s">
        <v>75</v>
      </c>
      <c r="C108" s="157">
        <v>4621.49</v>
      </c>
      <c r="D108" s="124"/>
      <c r="E108" s="168"/>
      <c r="F108" s="168"/>
      <c r="G108" s="190"/>
      <c r="H108" s="142"/>
      <c r="I108" s="160"/>
    </row>
    <row r="109" spans="1:9" x14ac:dyDescent="0.3">
      <c r="A109" s="53">
        <v>602013</v>
      </c>
      <c r="B109" s="54" t="s">
        <v>177</v>
      </c>
      <c r="C109" s="157">
        <v>181359.81</v>
      </c>
      <c r="D109" s="124"/>
      <c r="E109" s="168">
        <v>200000</v>
      </c>
      <c r="F109" s="168"/>
      <c r="G109" s="185">
        <f>SUM(E109:F109)</f>
        <v>200000</v>
      </c>
      <c r="H109" s="142">
        <v>88808.86</v>
      </c>
      <c r="I109" s="160"/>
    </row>
    <row r="110" spans="1:9" x14ac:dyDescent="0.3">
      <c r="A110" s="53">
        <v>602030</v>
      </c>
      <c r="B110" s="54" t="s">
        <v>76</v>
      </c>
      <c r="C110" s="157">
        <v>6000</v>
      </c>
      <c r="D110" s="124"/>
      <c r="E110" s="168"/>
      <c r="F110" s="168"/>
      <c r="G110" s="190"/>
      <c r="H110" s="142"/>
      <c r="I110" s="160"/>
    </row>
    <row r="111" spans="1:9" x14ac:dyDescent="0.3">
      <c r="A111" s="53">
        <v>602088</v>
      </c>
      <c r="B111" s="54" t="s">
        <v>77</v>
      </c>
      <c r="C111" s="157"/>
      <c r="D111" s="124"/>
      <c r="E111" s="168"/>
      <c r="F111" s="168"/>
      <c r="G111" s="185">
        <f>SUM(E111:F111)</f>
        <v>0</v>
      </c>
      <c r="H111" s="142"/>
      <c r="I111" s="160"/>
    </row>
    <row r="112" spans="1:9" x14ac:dyDescent="0.3">
      <c r="A112" s="57">
        <v>602101</v>
      </c>
      <c r="B112" s="58" t="s">
        <v>181</v>
      </c>
      <c r="C112" s="158">
        <v>3954.18</v>
      </c>
      <c r="D112" s="44"/>
      <c r="E112" s="168"/>
      <c r="F112" s="168"/>
      <c r="G112" s="185"/>
      <c r="H112" s="127">
        <v>1763.89</v>
      </c>
      <c r="I112" s="162"/>
    </row>
    <row r="113" spans="1:9" ht="16.5" thickBot="1" x14ac:dyDescent="0.35">
      <c r="A113" s="55">
        <v>602666</v>
      </c>
      <c r="B113" s="56" t="s">
        <v>165</v>
      </c>
      <c r="C113" s="159"/>
      <c r="D113" s="122"/>
      <c r="E113" s="171"/>
      <c r="F113" s="171"/>
      <c r="G113" s="189"/>
      <c r="H113" s="145">
        <v>910000</v>
      </c>
      <c r="I113" s="162"/>
    </row>
    <row r="114" spans="1:9" ht="16.5" thickBot="1" x14ac:dyDescent="0.35">
      <c r="A114" s="51">
        <v>602</v>
      </c>
      <c r="B114" s="52" t="s">
        <v>13</v>
      </c>
      <c r="C114" s="115">
        <f>SUM(C106:C113)</f>
        <v>1250929.56</v>
      </c>
      <c r="D114" s="123">
        <f>SUM(D106:D111)</f>
        <v>0</v>
      </c>
      <c r="E114" s="68">
        <f>SUM(E106:E111)</f>
        <v>1450423</v>
      </c>
      <c r="F114" s="68">
        <v>0</v>
      </c>
      <c r="G114" s="187">
        <f>SUM(E114:F114)</f>
        <v>1450423</v>
      </c>
      <c r="H114" s="115">
        <f>SUM(H106:H113)</f>
        <v>1564966.93</v>
      </c>
      <c r="I114" s="128"/>
    </row>
    <row r="115" spans="1:9" ht="16.5" thickBot="1" x14ac:dyDescent="0.35">
      <c r="A115" s="55">
        <v>644001</v>
      </c>
      <c r="B115" s="56" t="s">
        <v>78</v>
      </c>
      <c r="C115" s="159">
        <v>6500631</v>
      </c>
      <c r="D115" s="122"/>
      <c r="E115" s="171">
        <v>4000000</v>
      </c>
      <c r="F115" s="171"/>
      <c r="G115" s="189">
        <f>SUM(E115:F115)</f>
        <v>4000000</v>
      </c>
      <c r="H115" s="92"/>
      <c r="I115" s="164"/>
    </row>
    <row r="116" spans="1:9" ht="16.5" thickBot="1" x14ac:dyDescent="0.35">
      <c r="A116" s="51">
        <v>644</v>
      </c>
      <c r="B116" s="52" t="s">
        <v>14</v>
      </c>
      <c r="C116" s="115">
        <f>SUM(C115)</f>
        <v>6500631</v>
      </c>
      <c r="D116" s="123">
        <f>SUM(D115)</f>
        <v>0</v>
      </c>
      <c r="E116" s="68">
        <f>SUM(E115)</f>
        <v>4000000</v>
      </c>
      <c r="F116" s="68">
        <v>0</v>
      </c>
      <c r="G116" s="187">
        <f>SUM(E116:F116)</f>
        <v>4000000</v>
      </c>
      <c r="H116" s="115">
        <f>SUM(H115)</f>
        <v>0</v>
      </c>
      <c r="I116" s="128"/>
    </row>
    <row r="117" spans="1:9" ht="16.5" thickBot="1" x14ac:dyDescent="0.35">
      <c r="A117" s="55">
        <v>645001</v>
      </c>
      <c r="B117" s="56" t="s">
        <v>79</v>
      </c>
      <c r="C117" s="159">
        <v>5123.95</v>
      </c>
      <c r="D117" s="122"/>
      <c r="E117" s="171"/>
      <c r="F117" s="171"/>
      <c r="G117" s="189">
        <f>SUM(E117:F117)</f>
        <v>0</v>
      </c>
      <c r="H117" s="92"/>
      <c r="I117" s="164"/>
    </row>
    <row r="118" spans="1:9" ht="16.5" thickBot="1" x14ac:dyDescent="0.35">
      <c r="A118" s="51">
        <v>645</v>
      </c>
      <c r="B118" s="52" t="s">
        <v>79</v>
      </c>
      <c r="C118" s="115">
        <f>SUM(C117)</f>
        <v>5123.95</v>
      </c>
      <c r="D118" s="123">
        <f>SUM(D117)</f>
        <v>0</v>
      </c>
      <c r="E118" s="68">
        <f>SUM(E117)</f>
        <v>0</v>
      </c>
      <c r="F118" s="68">
        <v>0</v>
      </c>
      <c r="G118" s="187">
        <f>SUM(G117)</f>
        <v>0</v>
      </c>
      <c r="H118" s="115">
        <f>SUM(H117)</f>
        <v>0</v>
      </c>
      <c r="I118" s="128"/>
    </row>
    <row r="119" spans="1:9" x14ac:dyDescent="0.3">
      <c r="A119" s="57">
        <v>648002</v>
      </c>
      <c r="B119" s="58" t="s">
        <v>138</v>
      </c>
      <c r="C119" s="158">
        <v>2648785.12</v>
      </c>
      <c r="D119" s="44"/>
      <c r="E119" s="168">
        <v>3000000</v>
      </c>
      <c r="F119" s="168"/>
      <c r="G119" s="185">
        <f>SUM(E119:F119)</f>
        <v>3000000</v>
      </c>
      <c r="H119" s="148"/>
      <c r="I119" s="163"/>
    </row>
    <row r="120" spans="1:9" x14ac:dyDescent="0.3">
      <c r="A120" s="57">
        <v>648004</v>
      </c>
      <c r="B120" s="58" t="s">
        <v>157</v>
      </c>
      <c r="C120" s="158">
        <v>970440.7</v>
      </c>
      <c r="D120" s="44"/>
      <c r="E120" s="168">
        <v>1000000</v>
      </c>
      <c r="F120" s="168"/>
      <c r="G120" s="185">
        <f>SUM(E120:F120)</f>
        <v>1000000</v>
      </c>
      <c r="H120" s="142">
        <v>338340</v>
      </c>
      <c r="I120" s="160"/>
    </row>
    <row r="121" spans="1:9" ht="16.5" thickBot="1" x14ac:dyDescent="0.35">
      <c r="A121" s="55">
        <v>648091</v>
      </c>
      <c r="B121" s="56" t="s">
        <v>139</v>
      </c>
      <c r="C121" s="159"/>
      <c r="D121" s="122"/>
      <c r="E121" s="171"/>
      <c r="F121" s="171"/>
      <c r="G121" s="189">
        <f>SUM(E121:F121)</f>
        <v>0</v>
      </c>
      <c r="H121" s="144"/>
      <c r="I121" s="162"/>
    </row>
    <row r="122" spans="1:9" ht="16.5" thickBot="1" x14ac:dyDescent="0.35">
      <c r="A122" s="51">
        <v>648</v>
      </c>
      <c r="B122" s="52" t="s">
        <v>15</v>
      </c>
      <c r="C122" s="115">
        <f>SUM(C119:C121)</f>
        <v>3619225.8200000003</v>
      </c>
      <c r="D122" s="123">
        <f>SUM(D119:D121)</f>
        <v>0</v>
      </c>
      <c r="E122" s="68">
        <f>SUM(E119:E121)</f>
        <v>4000000</v>
      </c>
      <c r="F122" s="68">
        <v>0</v>
      </c>
      <c r="G122" s="187">
        <f>SUM(E122:F122)</f>
        <v>4000000</v>
      </c>
      <c r="H122" s="115">
        <f>SUM(H119:H121)</f>
        <v>338340</v>
      </c>
      <c r="I122" s="128"/>
    </row>
    <row r="123" spans="1:9" x14ac:dyDescent="0.3">
      <c r="A123" s="57">
        <v>649004</v>
      </c>
      <c r="B123" s="58" t="s">
        <v>60</v>
      </c>
      <c r="C123" s="158">
        <v>1.49</v>
      </c>
      <c r="D123" s="44"/>
      <c r="E123" s="168"/>
      <c r="F123" s="168"/>
      <c r="G123" s="190"/>
      <c r="H123" s="148"/>
      <c r="I123" s="163"/>
    </row>
    <row r="124" spans="1:9" x14ac:dyDescent="0.3">
      <c r="A124" s="57">
        <v>649005</v>
      </c>
      <c r="B124" s="58" t="s">
        <v>197</v>
      </c>
      <c r="C124" s="158">
        <v>80</v>
      </c>
      <c r="D124" s="44"/>
      <c r="E124" s="168"/>
      <c r="F124" s="168"/>
      <c r="G124" s="190"/>
      <c r="H124" s="142"/>
      <c r="I124" s="160"/>
    </row>
    <row r="125" spans="1:9" x14ac:dyDescent="0.3">
      <c r="A125" s="57">
        <v>649111</v>
      </c>
      <c r="B125" s="58" t="s">
        <v>81</v>
      </c>
      <c r="C125" s="158">
        <v>4005026.3</v>
      </c>
      <c r="D125" s="44"/>
      <c r="E125" s="168">
        <v>4187000</v>
      </c>
      <c r="F125" s="168"/>
      <c r="G125" s="185">
        <f>SUM(E125:F125)</f>
        <v>4187000</v>
      </c>
      <c r="H125" s="142">
        <v>931449.62</v>
      </c>
      <c r="I125" s="160"/>
    </row>
    <row r="126" spans="1:9" ht="16.5" thickBot="1" x14ac:dyDescent="0.35">
      <c r="A126" s="55">
        <v>649121</v>
      </c>
      <c r="B126" s="56" t="s">
        <v>182</v>
      </c>
      <c r="C126" s="159">
        <v>-6083</v>
      </c>
      <c r="D126" s="122"/>
      <c r="E126" s="171"/>
      <c r="F126" s="171"/>
      <c r="G126" s="189"/>
      <c r="H126" s="144"/>
      <c r="I126" s="164"/>
    </row>
    <row r="127" spans="1:9" ht="16.5" thickBot="1" x14ac:dyDescent="0.35">
      <c r="A127" s="51">
        <v>649</v>
      </c>
      <c r="B127" s="52" t="s">
        <v>80</v>
      </c>
      <c r="C127" s="115">
        <f>SUM(C123:C126)</f>
        <v>3999024.79</v>
      </c>
      <c r="D127" s="123">
        <f>SUM(D123:D125)</f>
        <v>0</v>
      </c>
      <c r="E127" s="68">
        <f>SUM(E123:E125)</f>
        <v>4187000</v>
      </c>
      <c r="F127" s="68">
        <v>0</v>
      </c>
      <c r="G127" s="187">
        <f>SUM(E127:F127)</f>
        <v>4187000</v>
      </c>
      <c r="H127" s="115">
        <f>SUM(H123:H126)</f>
        <v>931449.62</v>
      </c>
      <c r="I127" s="128"/>
    </row>
    <row r="128" spans="1:9" x14ac:dyDescent="0.3">
      <c r="A128" s="50">
        <v>691021</v>
      </c>
      <c r="B128" s="59" t="s">
        <v>82</v>
      </c>
      <c r="C128" s="139"/>
      <c r="D128" s="121">
        <v>19783770</v>
      </c>
      <c r="E128" s="173"/>
      <c r="F128" s="173"/>
      <c r="G128" s="184">
        <f>SUM(E128:F128)</f>
        <v>0</v>
      </c>
      <c r="H128" s="148"/>
      <c r="I128" s="209"/>
    </row>
    <row r="129" spans="1:9" x14ac:dyDescent="0.3">
      <c r="A129" s="57">
        <v>691222</v>
      </c>
      <c r="B129" s="58" t="s">
        <v>83</v>
      </c>
      <c r="C129" s="158">
        <v>64820850</v>
      </c>
      <c r="D129" s="44"/>
      <c r="E129" s="168">
        <v>65828477</v>
      </c>
      <c r="F129" s="168">
        <v>18702099</v>
      </c>
      <c r="G129" s="185">
        <f>SUM(E129:F129)</f>
        <v>84530576</v>
      </c>
      <c r="H129" s="142">
        <v>65828477</v>
      </c>
      <c r="I129" s="163">
        <v>17202099</v>
      </c>
    </row>
    <row r="130" spans="1:9" x14ac:dyDescent="0.3">
      <c r="A130" s="57"/>
      <c r="B130" s="58" t="s">
        <v>126</v>
      </c>
      <c r="C130" s="158">
        <v>-79845</v>
      </c>
      <c r="D130" s="44"/>
      <c r="E130" s="168"/>
      <c r="F130" s="168"/>
      <c r="G130" s="190"/>
      <c r="H130" s="142"/>
      <c r="I130" s="160"/>
    </row>
    <row r="131" spans="1:9" x14ac:dyDescent="0.3">
      <c r="A131" s="57"/>
      <c r="B131" s="58" t="s">
        <v>127</v>
      </c>
      <c r="C131" s="158">
        <v>96638</v>
      </c>
      <c r="D131" s="44"/>
      <c r="E131" s="168"/>
      <c r="F131" s="168"/>
      <c r="G131" s="190"/>
      <c r="H131" s="142"/>
      <c r="I131" s="160"/>
    </row>
    <row r="132" spans="1:9" x14ac:dyDescent="0.3">
      <c r="A132" s="53"/>
      <c r="B132" s="54" t="s">
        <v>128</v>
      </c>
      <c r="C132" s="157">
        <v>-17712</v>
      </c>
      <c r="D132" s="124"/>
      <c r="E132" s="170"/>
      <c r="F132" s="170"/>
      <c r="G132" s="195"/>
      <c r="H132" s="142"/>
      <c r="I132" s="160"/>
    </row>
    <row r="133" spans="1:9" x14ac:dyDescent="0.3">
      <c r="A133" s="57"/>
      <c r="B133" s="58" t="s">
        <v>129</v>
      </c>
      <c r="C133" s="158">
        <v>375412</v>
      </c>
      <c r="D133" s="44"/>
      <c r="E133" s="168"/>
      <c r="F133" s="168"/>
      <c r="G133" s="190"/>
      <c r="H133" s="142"/>
      <c r="I133" s="160"/>
    </row>
    <row r="134" spans="1:9" x14ac:dyDescent="0.3">
      <c r="A134" s="57"/>
      <c r="B134" s="58" t="s">
        <v>130</v>
      </c>
      <c r="C134" s="158">
        <v>46116</v>
      </c>
      <c r="D134" s="44"/>
      <c r="E134" s="168"/>
      <c r="F134" s="168"/>
      <c r="G134" s="190"/>
      <c r="H134" s="142"/>
      <c r="I134" s="160"/>
    </row>
    <row r="135" spans="1:9" ht="16.5" thickBot="1" x14ac:dyDescent="0.35">
      <c r="A135" s="55"/>
      <c r="B135" s="56" t="s">
        <v>131</v>
      </c>
      <c r="C135" s="159"/>
      <c r="D135" s="122"/>
      <c r="E135" s="175"/>
      <c r="F135" s="171"/>
      <c r="G135" s="196"/>
      <c r="H135" s="144"/>
      <c r="I135" s="210"/>
    </row>
    <row r="136" spans="1:9" ht="16.5" thickBot="1" x14ac:dyDescent="0.35">
      <c r="A136" s="51">
        <v>691</v>
      </c>
      <c r="B136" s="52" t="s">
        <v>84</v>
      </c>
      <c r="C136" s="115">
        <f>SUM(C128:C135)</f>
        <v>65241459</v>
      </c>
      <c r="D136" s="123">
        <f>SUM(D128:D135)</f>
        <v>19783770</v>
      </c>
      <c r="E136" s="68">
        <f>SUM(E128:E135)</f>
        <v>65828477</v>
      </c>
      <c r="F136" s="69">
        <f>SUM(F128:F135)</f>
        <v>18702099</v>
      </c>
      <c r="G136" s="197">
        <f>SUM(E136:F136)</f>
        <v>84530576</v>
      </c>
      <c r="H136" s="68">
        <f>SUM(H128:H135)</f>
        <v>65828477</v>
      </c>
      <c r="I136" s="69">
        <f>SUM(I129:I135)</f>
        <v>17202099</v>
      </c>
    </row>
    <row r="137" spans="1:9" ht="16.5" thickBot="1" x14ac:dyDescent="0.35">
      <c r="A137" s="74"/>
      <c r="B137" s="75" t="s">
        <v>17</v>
      </c>
      <c r="C137" s="76">
        <f>C105+C114+C116+C118+C122+C127+C136</f>
        <v>80695154.129999995</v>
      </c>
      <c r="D137" s="125">
        <f>D105+D114+D116+D118+D122+D127+D136</f>
        <v>19783770</v>
      </c>
      <c r="E137" s="73">
        <f>E105+E114+E116+E118+E122+E127+E136</f>
        <v>79531000</v>
      </c>
      <c r="F137" s="77">
        <f>SUM(F136)</f>
        <v>18702099</v>
      </c>
      <c r="G137" s="198">
        <f>G105+G114+G116+G118+G122+G127+G136</f>
        <v>98233099</v>
      </c>
      <c r="H137" s="73">
        <f>H105+H114+H116+H118+H122+H127+H136</f>
        <v>68689098.150000006</v>
      </c>
      <c r="I137" s="129">
        <f>I105+I114+I116+I118+I122+I127+I136</f>
        <v>17202099</v>
      </c>
    </row>
    <row r="138" spans="1:9" ht="16.5" thickBot="1" x14ac:dyDescent="0.35">
      <c r="A138" s="93"/>
      <c r="B138" s="94" t="s">
        <v>85</v>
      </c>
      <c r="C138" s="95">
        <f t="shared" ref="C138:I138" si="5">C137-C98</f>
        <v>15888.579999998212</v>
      </c>
      <c r="D138" s="97">
        <f t="shared" si="5"/>
        <v>0</v>
      </c>
      <c r="E138" s="96">
        <f t="shared" si="5"/>
        <v>0</v>
      </c>
      <c r="F138" s="97">
        <f t="shared" si="5"/>
        <v>0</v>
      </c>
      <c r="G138" s="199">
        <f t="shared" si="5"/>
        <v>0</v>
      </c>
      <c r="H138" s="97">
        <f t="shared" si="5"/>
        <v>50905252.74000001</v>
      </c>
      <c r="I138" s="97">
        <f t="shared" si="5"/>
        <v>13599863.890000001</v>
      </c>
    </row>
    <row r="139" spans="1:9" ht="16.5" thickBot="1" x14ac:dyDescent="0.35">
      <c r="E139" s="22"/>
      <c r="F139" s="22"/>
      <c r="G139" s="181"/>
    </row>
    <row r="140" spans="1:9" x14ac:dyDescent="0.3">
      <c r="A140" s="60" t="s">
        <v>86</v>
      </c>
      <c r="B140" s="61" t="s">
        <v>87</v>
      </c>
      <c r="C140" s="116"/>
      <c r="D140" s="62"/>
      <c r="E140" s="63"/>
      <c r="F140" s="22"/>
      <c r="G140" s="181"/>
    </row>
    <row r="141" spans="1:9" x14ac:dyDescent="0.3">
      <c r="A141" s="64" t="s">
        <v>21</v>
      </c>
      <c r="B141" s="65" t="s">
        <v>88</v>
      </c>
      <c r="C141" s="116"/>
      <c r="E141" s="22"/>
      <c r="F141" s="22"/>
      <c r="G141" s="181"/>
    </row>
    <row r="142" spans="1:9" x14ac:dyDescent="0.3">
      <c r="A142" s="64" t="s">
        <v>89</v>
      </c>
      <c r="B142" s="65" t="s">
        <v>90</v>
      </c>
      <c r="C142" s="116"/>
      <c r="E142" s="22"/>
      <c r="F142" s="22"/>
      <c r="G142" s="181"/>
    </row>
    <row r="143" spans="1:9" ht="16.5" thickBot="1" x14ac:dyDescent="0.35">
      <c r="A143" s="66" t="s">
        <v>91</v>
      </c>
      <c r="B143" s="67" t="s">
        <v>137</v>
      </c>
      <c r="C143" s="116"/>
      <c r="E143" s="22"/>
      <c r="F143" s="22"/>
      <c r="G143" s="181"/>
    </row>
  </sheetData>
  <mergeCells count="3">
    <mergeCell ref="E3:G3"/>
    <mergeCell ref="C3:D3"/>
    <mergeCell ref="H3:I3"/>
  </mergeCells>
  <pageMargins left="0.7" right="0.7" top="0.78740157499999996" bottom="0.78740157499999996" header="0.3" footer="0.3"/>
  <pageSetup paperSize="8" scale="8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6EF5BEF397D7845B00846A08946E28E" ma:contentTypeVersion="9" ma:contentTypeDescription="Vytvoří nový dokument" ma:contentTypeScope="" ma:versionID="6aadeb1aa028b0929bf2a837d5b06150">
  <xsd:schema xmlns:xsd="http://www.w3.org/2001/XMLSchema" xmlns:xs="http://www.w3.org/2001/XMLSchema" xmlns:p="http://schemas.microsoft.com/office/2006/metadata/properties" xmlns:ns3="fb078d0f-d6e3-4d11-9f9d-1471d499605b" targetNamespace="http://schemas.microsoft.com/office/2006/metadata/properties" ma:root="true" ma:fieldsID="e5ef448933c5ce49f0482ac12047813f" ns3:_="">
    <xsd:import namespace="fb078d0f-d6e3-4d11-9f9d-1471d499605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78d0f-d6e3-4d11-9f9d-1471d49960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BB6561-7746-4AAA-9790-7612C8C4B292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fb078d0f-d6e3-4d11-9f9d-1471d499605b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D2AF911-875A-46B0-8F00-5A087A0A75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37F209-DA67-4E5D-AFF3-BF95FA2E7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78d0f-d6e3-4d11-9f9d-1471d49960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návrh rozpočtu</vt:lpstr>
      <vt:lpstr>návrh-katedry</vt:lpstr>
      <vt:lpstr>List1</vt:lpstr>
      <vt:lpstr>návrh a čerpání podrobně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Svobodová Ivana 3</dc:creator>
  <cp:lastModifiedBy>Svobodová Ivana 3</cp:lastModifiedBy>
  <cp:lastPrinted>2024-04-29T13:23:43Z</cp:lastPrinted>
  <dcterms:created xsi:type="dcterms:W3CDTF">2020-05-14T06:42:26Z</dcterms:created>
  <dcterms:modified xsi:type="dcterms:W3CDTF">2024-05-16T13:28:13Z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0x01010086EF5BEF397D7845B00846A08946E28E</vt:lpwstr>
  </property>
</Properties>
</file>